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ninal\Downloads\"/>
    </mc:Choice>
  </mc:AlternateContent>
  <xr:revisionPtr revIDLastSave="0" documentId="13_ncr:1_{6B8904D6-23CC-4027-AFF5-2CC758C2F28C}" xr6:coauthVersionLast="47" xr6:coauthVersionMax="47" xr10:uidLastSave="{00000000-0000-0000-0000-000000000000}"/>
  <bookViews>
    <workbookView xWindow="-30828" yWindow="-108" windowWidth="30936" windowHeight="16896" activeTab="6" xr2:uid="{00000000-000D-0000-FFFF-FFFF00000000}"/>
  </bookViews>
  <sheets>
    <sheet name="Guidance for agencies" sheetId="5" r:id="rId1"/>
    <sheet name="Summary and sign-off" sheetId="13" r:id="rId2"/>
    <sheet name="Travel" sheetId="1" r:id="rId3"/>
    <sheet name="Hospitality" sheetId="2" r:id="rId4"/>
    <sheet name="NZ On Air Staff Gift register" sheetId="14" r:id="rId5"/>
    <sheet name="Gifts and benefits" sheetId="4" r:id="rId6"/>
    <sheet name="All other expenses" sheetId="3" r:id="rId7"/>
  </sheets>
  <definedNames>
    <definedName name="_xlnm.Print_Area" localSheetId="6">'All other expenses'!$A$1:$E$31</definedName>
    <definedName name="_xlnm.Print_Area" localSheetId="5">'Gifts and benefits'!$A$1:$F$35</definedName>
    <definedName name="_xlnm.Print_Area" localSheetId="0">'Guidance for agencies'!$A$1:$A$58</definedName>
    <definedName name="_xlnm.Print_Area" localSheetId="3">Hospitality!$A$1:$E$61</definedName>
    <definedName name="_xlnm.Print_Area" localSheetId="4">'NZ On Air Staff Gift register'!$A$1:$F$39</definedName>
    <definedName name="_xlnm.Print_Area" localSheetId="1">'Summary and sign-off'!$A$1:$G$24</definedName>
    <definedName name="_xlnm.Print_Area" localSheetId="2">Travel!$A$1:$E$143</definedName>
    <definedName name="_xlnm.Print_Titles" localSheetId="3">Hospitality!$1:$10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4" l="1"/>
  <c r="C25" i="3"/>
  <c r="C54" i="2"/>
  <c r="C88" i="1"/>
  <c r="C132" i="1"/>
  <c r="C23" i="1"/>
  <c r="B6" i="13" l="1"/>
  <c r="E60" i="13"/>
  <c r="C60" i="13"/>
  <c r="C26" i="4"/>
  <c r="C25" i="4"/>
  <c r="B60" i="13" l="1"/>
  <c r="B59" i="13"/>
  <c r="D59" i="13"/>
  <c r="B58" i="13"/>
  <c r="D58" i="13"/>
  <c r="D57" i="13"/>
  <c r="B57" i="13"/>
  <c r="D56" i="13"/>
  <c r="B56" i="13"/>
  <c r="D55" i="13"/>
  <c r="B55" i="13"/>
  <c r="B2" i="4"/>
  <c r="B3" i="4"/>
  <c r="B2" i="3"/>
  <c r="B3" i="3"/>
  <c r="B2" i="2"/>
  <c r="B3" i="2"/>
  <c r="B2" i="1"/>
  <c r="B3" i="1"/>
  <c r="F58" i="13" l="1"/>
  <c r="D54" i="2" s="1"/>
  <c r="F60" i="13"/>
  <c r="E24" i="4" s="1"/>
  <c r="F59" i="13"/>
  <c r="D25" i="3" s="1"/>
  <c r="F57" i="13"/>
  <c r="D132" i="1" s="1"/>
  <c r="F56" i="13"/>
  <c r="D88" i="1" s="1"/>
  <c r="F55" i="13"/>
  <c r="D23" i="1" s="1"/>
  <c r="C13" i="13"/>
  <c r="C12" i="13"/>
  <c r="C16" i="13" l="1"/>
  <c r="C17" i="13"/>
  <c r="B5" i="4" l="1"/>
  <c r="B4" i="4"/>
  <c r="B5" i="3"/>
  <c r="B4" i="3"/>
  <c r="B5" i="2"/>
  <c r="B4" i="2"/>
  <c r="B5" i="1"/>
  <c r="B4" i="1"/>
  <c r="C15" i="13" l="1"/>
  <c r="F12" i="13" l="1"/>
  <c r="C24" i="4"/>
  <c r="F11" i="13" s="1"/>
  <c r="F13" i="13" l="1"/>
  <c r="B132" i="1"/>
  <c r="B17" i="13" s="1"/>
  <c r="B88" i="1"/>
  <c r="B16" i="13" s="1"/>
  <c r="B23" i="1"/>
  <c r="B15" i="13" s="1"/>
  <c r="B25" i="3" l="1"/>
  <c r="B13" i="13" s="1"/>
  <c r="B54" i="2"/>
  <c r="B12" i="13" s="1"/>
  <c r="B11" i="13" l="1"/>
  <c r="B1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<sst xmlns="http://schemas.openxmlformats.org/spreadsheetml/2006/main" count="676" uniqueCount="243">
  <si>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</si>
  <si>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</si>
  <si>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</si>
  <si>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</si>
  <si>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</si>
  <si>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</si>
  <si>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</si>
  <si>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</si>
  <si>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</si>
  <si>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</si>
  <si>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</si>
  <si>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</si>
  <si>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</si>
  <si>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</si>
  <si>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</si>
  <si>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</si>
  <si>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</si>
  <si>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</si>
  <si>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</si>
  <si>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</si>
  <si>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</si>
  <si>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</si>
  <si>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</si>
  <si>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</si>
  <si>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</si>
  <si>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</si>
  <si>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</si>
  <si>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</si>
  <si>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</si>
  <si>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</si>
  <si>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</si>
  <si>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</si>
  <si>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</si>
  <si>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</si>
  <si>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</si>
  <si>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</si>
  <si>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</si>
  <si>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</si>
  <si>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</si>
  <si>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</si>
  <si>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</si>
  <si>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</si>
  <si>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</si>
  <si>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</si>
  <si>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</si>
  <si>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</si>
  <si>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</si>
  <si>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</si>
  <si>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</si>
  <si>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</si>
  <si>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</si>
  <si>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</si>
  <si>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</si>
  <si>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 xml:space="preserve">Broadcasting Commission </t>
  </si>
  <si>
    <t>Secretary or Chief Executive**</t>
  </si>
  <si>
    <t xml:space="preserve">Cameron Harland </t>
  </si>
  <si>
    <t>Disclosure period start***</t>
  </si>
  <si>
    <t>Disclosure period end***</t>
  </si>
  <si>
    <t>Agency totals check</t>
  </si>
  <si>
    <t>Secretary or Chief Executive approval****</t>
  </si>
  <si>
    <t>This disclosure has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</si>
  <si>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</si>
  <si>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</si>
  <si>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</si>
  <si>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</si>
  <si>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</si>
  <si>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</si>
  <si>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</si>
  <si>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</si>
  <si>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GST inc / exc</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</si>
  <si>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</si>
  <si>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</si>
  <si>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</si>
  <si>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</si>
  <si>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</si>
  <si>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</si>
  <si>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</si>
  <si>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</si>
  <si>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</si>
  <si>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</si>
  <si>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</si>
  <si>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</si>
  <si>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</si>
  <si>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</si>
  <si>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</si>
  <si>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</si>
  <si>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</si>
  <si>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</si>
  <si>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</si>
  <si>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</si>
  <si>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</si>
  <si>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</si>
  <si>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</si>
  <si>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</si>
  <si>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</si>
  <si>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</si>
  <si>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</si>
  <si>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</si>
  <si>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</si>
  <si>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</si>
  <si>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</si>
  <si>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</si>
  <si>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</si>
  <si>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</si>
  <si>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</si>
  <si>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</si>
  <si>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</si>
  <si>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</si>
  <si>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</si>
  <si>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</si>
  <si>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</si>
  <si>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</si>
  <si>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</si>
  <si>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</si>
  <si>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</si>
  <si>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</si>
  <si>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</si>
  <si>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</si>
  <si>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</si>
  <si>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</si>
  <si>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</si>
  <si>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</si>
  <si>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</si>
  <si>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</si>
  <si>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</si>
  <si>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</si>
  <si>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</si>
  <si>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Content London 2023</t>
  </si>
  <si>
    <t>Airfares</t>
  </si>
  <si>
    <t>WLG-AKL-LHR-AKL-WLG</t>
  </si>
  <si>
    <t>26 November 2023 - 01 December 2023</t>
  </si>
  <si>
    <t>Hotel</t>
  </si>
  <si>
    <t>LON</t>
  </si>
  <si>
    <t xml:space="preserve">Meals </t>
  </si>
  <si>
    <t>Tube travel card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</si>
  <si>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</si>
  <si>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</si>
  <si>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</si>
  <si>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Industry meetings</t>
  </si>
  <si>
    <t>Airfare</t>
  </si>
  <si>
    <t>WLG-AKL-WLG</t>
  </si>
  <si>
    <t>Taxi fare</t>
  </si>
  <si>
    <t>AKL</t>
  </si>
  <si>
    <t xml:space="preserve">Industry meetings </t>
  </si>
  <si>
    <t>Meal</t>
  </si>
  <si>
    <t>Uber Fare</t>
  </si>
  <si>
    <t>WLG</t>
  </si>
  <si>
    <t>Hotel (5 nights)</t>
  </si>
  <si>
    <t>Dinner - CE</t>
  </si>
  <si>
    <t>WLG-AKL</t>
  </si>
  <si>
    <t>Hotel (4 nights)</t>
  </si>
  <si>
    <t>Hotel (2 nights)</t>
  </si>
  <si>
    <t>Meal, CE</t>
  </si>
  <si>
    <t>Industry event</t>
  </si>
  <si>
    <t>WLG-CHC-WLG</t>
  </si>
  <si>
    <t>CHC</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</si>
  <si>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</si>
  <si>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</si>
  <si>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</si>
  <si>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</si>
  <si>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Industry meeting</t>
  </si>
  <si>
    <t>Airport Parking, 1 day</t>
  </si>
  <si>
    <t>NZ On Air Event</t>
  </si>
  <si>
    <t>Hotel to office</t>
  </si>
  <si>
    <t>Meeting to hotel</t>
  </si>
  <si>
    <t>29 Jaunary 2024</t>
  </si>
  <si>
    <t>Parking</t>
  </si>
  <si>
    <t>Bus Fare</t>
  </si>
  <si>
    <t>Airport Parking, pick up</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</si>
  <si>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</si>
  <si>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</si>
  <si>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</si>
  <si>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</si>
  <si>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</si>
  <si>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</si>
  <si>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</si>
  <si>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</si>
  <si>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</si>
  <si>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</si>
  <si>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</si>
  <si>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</si>
  <si>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</si>
  <si>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Industry meeting - business discussion</t>
  </si>
  <si>
    <t>Lunch - 2 people</t>
  </si>
  <si>
    <t>Dinner - 5 people</t>
  </si>
  <si>
    <t>Breakfast - 2 people</t>
  </si>
  <si>
    <t>Coffee - 2 people</t>
  </si>
  <si>
    <t>Drinks - 2 people</t>
  </si>
  <si>
    <t>Dinner - 2 people</t>
  </si>
  <si>
    <t>Coffee - 3 people</t>
  </si>
  <si>
    <t>Lunch - 3 people</t>
  </si>
  <si>
    <t>Drinks - 5 people</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</si>
  <si>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</si>
  <si>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</si>
  <si>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</si>
  <si>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</si>
  <si>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</si>
  <si>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Chief Executive Gifts and Benefits Disclosure</t>
  </si>
  <si>
    <t>NZ On Air / Broadcasting Commision</t>
  </si>
  <si>
    <t>Chief Executive</t>
  </si>
  <si>
    <t>Gifts to Staff</t>
  </si>
  <si>
    <t>GST on values</t>
  </si>
  <si>
    <t>Gifts and Benefits over $50 annual value</t>
  </si>
  <si>
    <r>
      <t>Include all gifts, invitations to events and other hospitality</t>
    </r>
    <r>
      <rPr>
        <i/>
        <sz val="10"/>
        <color rgb="FF000000"/>
        <rFont val="Arial"/>
        <family val="2"/>
      </rPr>
      <t>, of $50 or more in total value per year, offered to the chief executive by people external to the organisation.</t>
    </r>
  </si>
  <si>
    <r>
      <t xml:space="preserve">Include all gifts, invitations or other hospitality </t>
    </r>
    <r>
      <rPr>
        <b/>
        <i/>
        <sz val="10"/>
        <color rgb="FF000000"/>
        <rFont val="Arial"/>
        <family val="2"/>
      </rPr>
      <t>whether accepted or declined</t>
    </r>
    <r>
      <rPr>
        <i/>
        <sz val="10"/>
        <color rgb="FF000000"/>
        <rFont val="Arial"/>
        <family val="2"/>
      </rPr>
      <t>.</t>
    </r>
  </si>
  <si>
    <t>Description</t>
  </si>
  <si>
    <t>Was the gift accepted?</t>
  </si>
  <si>
    <t>Offered by</t>
  </si>
  <si>
    <t>Estimated value in NZ$</t>
  </si>
  <si>
    <t>Other comments</t>
  </si>
  <si>
    <t>(e.g. event tickets, etc.)</t>
  </si>
  <si>
    <t>(drop-down list in cell)</t>
  </si>
  <si>
    <t>(who made the offer?)</t>
  </si>
  <si>
    <r>
      <t xml:space="preserve">(drop-down list in cell </t>
    </r>
    <r>
      <rPr>
        <sz val="10"/>
        <rFont val="Arial"/>
        <family val="2"/>
      </rPr>
      <t>but</t>
    </r>
    <r>
      <rPr>
        <sz val="10"/>
        <color rgb="FFFFFFFF"/>
        <rFont val="Arial"/>
        <family val="2"/>
      </rPr>
      <t xml:space="preserve"> provide specific value if possible)</t>
    </r>
  </si>
  <si>
    <t>(e.g. if given to others, whom?)</t>
  </si>
  <si>
    <t>Chocolates</t>
  </si>
  <si>
    <t>Yes</t>
  </si>
  <si>
    <t>Attitude</t>
  </si>
  <si>
    <t>Distributed to staff</t>
  </si>
  <si>
    <t>Clothing</t>
  </si>
  <si>
    <t>Kevin &amp; Co</t>
  </si>
  <si>
    <t>Distributed to staff and surplus returned</t>
  </si>
  <si>
    <t>Total count of gift/benefit entries:</t>
  </si>
  <si>
    <t>Offered</t>
  </si>
  <si>
    <t>Notes</t>
  </si>
  <si>
    <t>* Any non-standard date format or date outside 1 July 2018 - 30 June 2019 will raise an alert. Check entry and select 'Yes' to accept/continue.</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</si>
  <si>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</si>
  <si>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</si>
  <si>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</si>
  <si>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</si>
  <si>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Public Service Secretary or Chief Executive Gifts and Benefits Disclosure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</si>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</sst>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5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b/>
      <sz val="16"/>
      <color rgb="FFFFFFFF"/>
      <name val="Arial"/>
      <family val="2"/>
    </font>
    <font>
      <sz val="10"/>
      <color rgb="FF000000"/>
      <name val="Arial"/>
      <family val="2"/>
    </font>
    <font>
      <b/>
      <sz val="12"/>
      <color rgb="FFFFFFFF"/>
      <name val="Arial"/>
      <family val="2"/>
    </font>
    <font>
      <sz val="12"/>
      <color rgb="FF000000"/>
      <name val="Arial"/>
      <family val="2"/>
    </font>
    <font>
      <b/>
      <sz val="12"/>
      <color rgb="FF000000"/>
      <name val="Arial"/>
      <family val="2"/>
    </font>
    <font>
      <i/>
      <sz val="10"/>
      <color rgb="FF000000"/>
      <name val="Arial"/>
      <family val="2"/>
    </font>
    <font>
      <b/>
      <i/>
      <sz val="10"/>
      <color rgb="FF000000"/>
      <name val="Arial"/>
      <family val="2"/>
    </font>
    <font>
      <b/>
      <sz val="10"/>
      <color rgb="FFFFFFFF"/>
      <name val="Arial"/>
      <family val="2"/>
    </font>
    <font>
      <sz val="10"/>
      <color rgb="FFFFFFFF"/>
      <name val="Arial"/>
      <family val="2"/>
    </font>
    <font>
      <b/>
      <sz val="11"/>
      <color rgb="FFFFFFFF"/>
      <name val="Arial"/>
      <family val="2"/>
    </font>
    <font>
      <b/>
      <sz val="11"/>
      <color rgb="FF000000"/>
      <name val="Arial"/>
      <family val="2"/>
    </font>
    <font>
      <b/>
      <sz val="10"/>
      <color rgb="FF000000"/>
      <name val="Arial"/>
      <family val="2"/>
    </font>
  </fonts>
  <fills count="16">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16365C"/>
        <bgColor rgb="FF000000"/>
      </patternFill>
    </fill>
    <fill>
      <patternFill patternType="solid">
        <fgColor rgb="FFDAEEF3"/>
        <bgColor rgb="FF000000"/>
      </patternFill>
    </fill>
    <fill>
      <patternFill patternType="solid">
        <fgColor rgb="FF31869B"/>
        <bgColor rgb="FF000000"/>
      </patternFill>
    </fill>
    <fill>
      <patternFill patternType="solid">
        <fgColor rgb="FF92CDDC"/>
        <bgColor rgb="FF000000"/>
      </patternFill>
    </fill>
  </fills>
  <borders count="35">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bottom style="thin">
        <color rgb="FFBFBFBF"/>
      </bottom>
      <diagonal/>
    </border>
    <border>
      <left/>
      <right/>
      <top style="thin">
        <color rgb="FFBFBFBF"/>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77111117893"/>
      </top>
      <bottom/>
      <diagonal/>
    </border>
    <border>
      <left style="thin">
        <color theme="0" tint="-0.24994659260841701"/>
      </left>
      <right style="thin">
        <color theme="0" tint="-0.24994659260841701"/>
      </right>
      <top style="thin">
        <color theme="0" tint="-0.249977111117893"/>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77111117893"/>
      </top>
      <bottom/>
      <diagonal/>
    </border>
    <border>
      <left style="thin">
        <color theme="0" tint="-0.24994659260841701"/>
      </left>
      <right/>
      <top style="thin">
        <color theme="0" tint="-0.249977111117893"/>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2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top"/>
      <protection locked="0"/>
    </xf>
    <xf numFmtId="167" fontId="15" fillId="10" borderId="3" xfId="0" applyNumberFormat="1" applyFont="1" applyFill="1" applyBorder="1" applyAlignment="1" applyProtection="1">
      <alignment horizontal="right" vertical="center"/>
      <protection locked="0"/>
    </xf>
    <xf numFmtId="0" fontId="41" fillId="0" borderId="0" xfId="0" applyFont="1"/>
    <xf numFmtId="0" fontId="42" fillId="12" borderId="0" xfId="0" applyFont="1" applyFill="1" applyAlignment="1">
      <alignment vertical="center" wrapText="1" readingOrder="1"/>
    </xf>
    <xf numFmtId="0" fontId="47" fillId="14" borderId="0" xfId="0" applyFont="1" applyFill="1" applyAlignment="1">
      <alignment horizontal="left" vertical="center" wrapText="1"/>
    </xf>
    <xf numFmtId="0" fontId="48" fillId="14" borderId="0" xfId="0" applyFont="1" applyFill="1" applyAlignment="1">
      <alignment horizontal="left" vertical="center" wrapText="1"/>
    </xf>
    <xf numFmtId="0" fontId="41" fillId="13" borderId="13" xfId="0" applyFont="1" applyFill="1" applyBorder="1" applyAlignment="1">
      <alignment vertical="center" wrapText="1"/>
    </xf>
    <xf numFmtId="0" fontId="15" fillId="13" borderId="13" xfId="0" applyFont="1" applyFill="1" applyBorder="1" applyAlignment="1">
      <alignment horizontal="left" vertical="center" wrapText="1"/>
    </xf>
    <xf numFmtId="0" fontId="41" fillId="13" borderId="14" xfId="0" applyFont="1" applyFill="1" applyBorder="1" applyAlignment="1">
      <alignment vertical="center" wrapText="1"/>
    </xf>
    <xf numFmtId="0" fontId="41" fillId="13" borderId="13" xfId="0" applyFont="1" applyFill="1" applyBorder="1" applyAlignment="1">
      <alignment horizontal="left" vertical="center" wrapText="1"/>
    </xf>
    <xf numFmtId="0" fontId="41" fillId="13" borderId="14" xfId="0" applyFont="1" applyFill="1" applyBorder="1" applyAlignment="1">
      <alignment horizontal="left" vertical="center" wrapText="1"/>
    </xf>
    <xf numFmtId="0" fontId="49" fillId="14" borderId="0" xfId="0" applyFont="1" applyFill="1" applyAlignment="1">
      <alignment horizontal="left" vertical="center" readingOrder="1"/>
    </xf>
    <xf numFmtId="0" fontId="49" fillId="14" borderId="0" xfId="0" applyFont="1" applyFill="1" applyAlignment="1">
      <alignment horizontal="left" vertical="center" wrapText="1"/>
    </xf>
    <xf numFmtId="0" fontId="49" fillId="14" borderId="0" xfId="0" applyFont="1" applyFill="1" applyAlignment="1">
      <alignment horizontal="center" vertical="center" wrapText="1"/>
    </xf>
    <xf numFmtId="0" fontId="33" fillId="14" borderId="0" xfId="0" applyFont="1" applyFill="1" applyAlignment="1">
      <alignment horizontal="center" vertical="center" wrapText="1"/>
    </xf>
    <xf numFmtId="0" fontId="50" fillId="0" borderId="0" xfId="0" applyFont="1"/>
    <xf numFmtId="0" fontId="49" fillId="15" borderId="0" xfId="0" applyFont="1" applyFill="1" applyAlignment="1">
      <alignment horizontal="left" vertical="center" wrapText="1"/>
    </xf>
    <xf numFmtId="0" fontId="49" fillId="15" borderId="0" xfId="0" applyFont="1" applyFill="1" applyAlignment="1">
      <alignment horizontal="center" vertical="center" wrapText="1"/>
    </xf>
    <xf numFmtId="0" fontId="44" fillId="0" borderId="0" xfId="0" applyFont="1"/>
    <xf numFmtId="0" fontId="25" fillId="0" borderId="0" xfId="0" applyFont="1" applyAlignment="1">
      <alignment vertical="center" wrapText="1"/>
    </xf>
    <xf numFmtId="0" fontId="49" fillId="0" borderId="0" xfId="0" applyFont="1" applyAlignment="1">
      <alignment horizontal="center" vertical="center" wrapText="1"/>
    </xf>
    <xf numFmtId="0" fontId="41" fillId="0" borderId="0" xfId="0" applyFont="1" applyAlignment="1">
      <alignment wrapText="1"/>
    </xf>
    <xf numFmtId="0" fontId="51" fillId="0" borderId="0" xfId="0" applyFont="1"/>
    <xf numFmtId="0" fontId="51" fillId="0" borderId="0" xfId="0" applyFont="1" applyAlignment="1">
      <alignment wrapText="1"/>
    </xf>
    <xf numFmtId="0" fontId="41" fillId="0" borderId="0" xfId="0" applyFont="1" applyAlignment="1">
      <alignment vertical="center"/>
    </xf>
    <xf numFmtId="0" fontId="41" fillId="0" borderId="0" xfId="0" applyFont="1" applyAlignment="1">
      <alignment horizontal="justify" vertical="center"/>
    </xf>
    <xf numFmtId="167" fontId="15" fillId="10" borderId="3" xfId="0" applyNumberFormat="1" applyFont="1" applyFill="1" applyBorder="1" applyAlignment="1" applyProtection="1">
      <alignment horizontal="left" vertical="center"/>
      <protection locked="0"/>
    </xf>
    <xf numFmtId="0" fontId="0" fillId="10" borderId="0" xfId="0" applyFill="1" applyProtection="1">
      <protection locked="0"/>
    </xf>
    <xf numFmtId="167" fontId="15" fillId="13" borderId="12" xfId="0" applyNumberFormat="1" applyFont="1" applyFill="1" applyBorder="1" applyAlignment="1">
      <alignment vertical="center"/>
    </xf>
    <xf numFmtId="8" fontId="15" fillId="13" borderId="13" xfId="0" applyNumberFormat="1" applyFont="1" applyFill="1" applyBorder="1" applyAlignment="1">
      <alignment horizontal="center" vertical="center" wrapText="1"/>
    </xf>
    <xf numFmtId="0" fontId="15" fillId="13" borderId="13" xfId="0" applyFont="1" applyFill="1" applyBorder="1" applyAlignment="1">
      <alignment horizontal="center" vertical="center" wrapText="1"/>
    </xf>
    <xf numFmtId="167" fontId="15" fillId="10" borderId="17" xfId="0" applyNumberFormat="1" applyFont="1" applyFill="1" applyBorder="1" applyAlignment="1" applyProtection="1">
      <alignment vertical="center"/>
      <protection locked="0"/>
    </xf>
    <xf numFmtId="164" fontId="15" fillId="10" borderId="18" xfId="0" applyNumberFormat="1" applyFont="1" applyFill="1" applyBorder="1" applyAlignment="1" applyProtection="1">
      <alignment vertical="center" wrapText="1"/>
      <protection locked="0"/>
    </xf>
    <xf numFmtId="0" fontId="15" fillId="10" borderId="18" xfId="0" applyFont="1" applyFill="1" applyBorder="1" applyAlignment="1" applyProtection="1">
      <alignment vertical="center" wrapText="1"/>
      <protection locked="0"/>
    </xf>
    <xf numFmtId="0" fontId="15" fillId="10" borderId="19" xfId="0" applyFont="1" applyFill="1" applyBorder="1" applyAlignment="1" applyProtection="1">
      <alignment vertical="center" wrapText="1"/>
      <protection locked="0"/>
    </xf>
    <xf numFmtId="167" fontId="15" fillId="10" borderId="20" xfId="0" applyNumberFormat="1" applyFont="1" applyFill="1" applyBorder="1" applyAlignment="1" applyProtection="1">
      <alignment vertical="center"/>
      <protection locked="0"/>
    </xf>
    <xf numFmtId="164" fontId="15" fillId="10" borderId="21" xfId="0" applyNumberFormat="1" applyFont="1" applyFill="1" applyBorder="1" applyAlignment="1" applyProtection="1">
      <alignment vertical="center" wrapText="1"/>
      <protection locked="0"/>
    </xf>
    <xf numFmtId="0" fontId="15" fillId="10" borderId="21" xfId="0" applyFont="1" applyFill="1" applyBorder="1" applyAlignment="1" applyProtection="1">
      <alignment vertical="center" wrapText="1"/>
      <protection locked="0"/>
    </xf>
    <xf numFmtId="0" fontId="15" fillId="10" borderId="22" xfId="0" applyFont="1" applyFill="1" applyBorder="1" applyAlignment="1" applyProtection="1">
      <alignment vertical="center" wrapText="1"/>
      <protection locked="0"/>
    </xf>
    <xf numFmtId="0" fontId="0" fillId="10" borderId="18" xfId="0" applyFill="1" applyBorder="1" applyAlignment="1" applyProtection="1">
      <alignment vertical="center" wrapText="1"/>
      <protection locked="0"/>
    </xf>
    <xf numFmtId="0" fontId="0" fillId="10" borderId="19" xfId="0" applyFill="1" applyBorder="1" applyAlignment="1" applyProtection="1">
      <alignment vertical="center" wrapText="1"/>
      <protection locked="0"/>
    </xf>
    <xf numFmtId="167" fontId="15" fillId="10" borderId="8" xfId="0" applyNumberFormat="1" applyFont="1" applyFill="1" applyBorder="1" applyAlignment="1" applyProtection="1">
      <alignment vertical="center"/>
      <protection locked="0"/>
    </xf>
    <xf numFmtId="164" fontId="15" fillId="10" borderId="9" xfId="0" applyNumberFormat="1" applyFont="1" applyFill="1" applyBorder="1" applyAlignment="1" applyProtection="1">
      <alignment vertical="center" wrapText="1"/>
      <protection locked="0"/>
    </xf>
    <xf numFmtId="0" fontId="0" fillId="10" borderId="9" xfId="0" applyFill="1" applyBorder="1" applyAlignment="1" applyProtection="1">
      <alignment vertical="center" wrapText="1"/>
      <protection locked="0"/>
    </xf>
    <xf numFmtId="167" fontId="15" fillId="10" borderId="24" xfId="0" applyNumberFormat="1" applyFont="1" applyFill="1" applyBorder="1" applyAlignment="1" applyProtection="1">
      <alignment vertical="center"/>
      <protection locked="0"/>
    </xf>
    <xf numFmtId="167" fontId="15" fillId="10" borderId="23" xfId="0" applyNumberFormat="1" applyFont="1" applyFill="1" applyBorder="1" applyAlignment="1" applyProtection="1">
      <alignment vertical="center" wrapText="1"/>
      <protection locked="0"/>
    </xf>
    <xf numFmtId="164" fontId="15" fillId="10" borderId="25" xfId="0" applyNumberFormat="1" applyFont="1" applyFill="1" applyBorder="1" applyAlignment="1" applyProtection="1">
      <alignment vertical="center" wrapText="1"/>
      <protection locked="0"/>
    </xf>
    <xf numFmtId="0" fontId="0" fillId="10" borderId="27" xfId="0" applyFill="1" applyBorder="1" applyAlignment="1" applyProtection="1">
      <alignment vertical="center" wrapText="1"/>
      <protection locked="0"/>
    </xf>
    <xf numFmtId="0" fontId="0" fillId="10" borderId="26" xfId="0" applyFill="1" applyBorder="1" applyAlignment="1" applyProtection="1">
      <alignment vertical="center" wrapText="1"/>
      <protection locked="0"/>
    </xf>
    <xf numFmtId="0" fontId="0" fillId="10" borderId="28" xfId="0" applyFill="1" applyBorder="1" applyAlignment="1" applyProtection="1">
      <alignment vertical="center" wrapText="1"/>
      <protection locked="0"/>
    </xf>
    <xf numFmtId="0" fontId="15" fillId="0" borderId="4" xfId="0" applyFont="1" applyBorder="1" applyAlignment="1" applyProtection="1">
      <alignment vertical="center" wrapText="1"/>
      <protection locked="0"/>
    </xf>
    <xf numFmtId="167" fontId="15" fillId="10" borderId="29" xfId="0" applyNumberFormat="1" applyFont="1" applyFill="1" applyBorder="1" applyAlignment="1" applyProtection="1">
      <alignment vertical="center"/>
      <protection locked="0"/>
    </xf>
    <xf numFmtId="164" fontId="15" fillId="10" borderId="30" xfId="0" applyNumberFormat="1" applyFont="1" applyFill="1" applyBorder="1" applyAlignment="1" applyProtection="1">
      <alignment vertical="center" wrapText="1"/>
      <protection locked="0"/>
    </xf>
    <xf numFmtId="0" fontId="0" fillId="10" borderId="30" xfId="0" applyFill="1" applyBorder="1" applyAlignment="1" applyProtection="1">
      <alignment vertical="center" wrapText="1"/>
      <protection locked="0"/>
    </xf>
    <xf numFmtId="0" fontId="0" fillId="10" borderId="31" xfId="0" applyFill="1" applyBorder="1" applyAlignment="1" applyProtection="1">
      <alignment vertical="center" wrapText="1"/>
      <protection locked="0"/>
    </xf>
    <xf numFmtId="0" fontId="0" fillId="10" borderId="10" xfId="0" applyFill="1" applyBorder="1" applyAlignment="1" applyProtection="1">
      <alignment vertical="center" wrapText="1"/>
      <protection locked="0"/>
    </xf>
    <xf numFmtId="167" fontId="15" fillId="10" borderId="32" xfId="0" applyNumberFormat="1" applyFont="1" applyFill="1" applyBorder="1" applyAlignment="1" applyProtection="1">
      <alignment vertical="center"/>
      <protection locked="0"/>
    </xf>
    <xf numFmtId="164" fontId="15" fillId="10" borderId="33" xfId="0" applyNumberFormat="1" applyFont="1"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34" xfId="0"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10" borderId="6" xfId="0" applyFont="1" applyFill="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41" fillId="0" borderId="0" xfId="0" applyFont="1"/>
    <xf numFmtId="0" fontId="47" fillId="14" borderId="0" xfId="0" applyFont="1" applyFill="1" applyAlignment="1">
      <alignment vertical="center" wrapText="1"/>
    </xf>
    <xf numFmtId="0" fontId="47" fillId="14" borderId="15" xfId="0" applyFont="1" applyFill="1" applyBorder="1" applyAlignment="1">
      <alignment vertical="center" wrapText="1"/>
    </xf>
    <xf numFmtId="0" fontId="40" fillId="12" borderId="0" xfId="0" applyFont="1" applyFill="1" applyAlignment="1">
      <alignment horizontal="center" vertical="center"/>
    </xf>
    <xf numFmtId="0" fontId="43" fillId="0" borderId="11" xfId="0" applyFont="1" applyBorder="1" applyAlignment="1">
      <alignment horizontal="left" vertical="center" wrapText="1" readingOrder="1"/>
    </xf>
    <xf numFmtId="15" fontId="43" fillId="0" borderId="11" xfId="0" applyNumberFormat="1" applyFont="1" applyBorder="1" applyAlignment="1">
      <alignment horizontal="left" vertical="center" wrapText="1" readingOrder="1"/>
    </xf>
    <xf numFmtId="0" fontId="43" fillId="13" borderId="11" xfId="0" applyFont="1" applyFill="1" applyBorder="1" applyAlignment="1">
      <alignment horizontal="left" vertical="center" wrapText="1" readingOrder="1"/>
    </xf>
    <xf numFmtId="8" fontId="33" fillId="14" borderId="16" xfId="0" applyNumberFormat="1" applyFont="1" applyFill="1" applyBorder="1" applyAlignment="1">
      <alignment horizontal="center" vertical="center" wrapText="1"/>
    </xf>
    <xf numFmtId="0" fontId="44" fillId="0" borderId="0" xfId="0" applyFont="1" applyAlignment="1">
      <alignment horizontal="center" vertical="center" wrapText="1" readingOrder="1"/>
    </xf>
    <xf numFmtId="0" fontId="46" fillId="0" borderId="0" xfId="0" applyFont="1" applyAlignment="1">
      <alignment horizontal="center" vertical="center" wrapText="1"/>
    </xf>
    <xf numFmtId="0" fontId="45"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00"/>
      <color rgb="FFCCFF66"/>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27" sqref="A27"/>
    </sheetView>
  </sheetViews>
  <sheetFormatPr defaultColWidth="0" defaultRowHeight="13.8" zeroHeight="1" x14ac:dyDescent="0.25"/>
  <cols>
    <col min="1" max="1" width="219.33203125" style="41" customWidth="1"/>
    <col min="2" max="2" width="33.33203125" style="40" customWidth="1"/>
    <col min="3" max="16384" width="8.6640625" hidden="1"/>
  </cols>
  <sheetData>
    <row r="1" spans="1:2" ht="23.25" customHeight="1" x14ac:dyDescent="0.25">
      <c r="A1" s="39" t="s">
        <v>0</v>
      </c>
    </row>
    <row r="2" spans="1:2" ht="33" customHeight="1" x14ac:dyDescent="0.25">
      <c r="A2" s="103" t="s">
        <v>1</v>
      </c>
    </row>
    <row r="3" spans="1:2" ht="17.25" customHeight="1" x14ac:dyDescent="0.25"/>
    <row r="4" spans="1:2" ht="23.25" customHeight="1" x14ac:dyDescent="0.25">
      <c r="A4" s="129" t="s">
        <v>2</v>
      </c>
    </row>
    <row r="5" spans="1:2" ht="17.25" customHeight="1" x14ac:dyDescent="0.25"/>
    <row r="6" spans="1:2" ht="23.25" customHeight="1" x14ac:dyDescent="0.25">
      <c r="A6" s="42" t="s">
        <v>3</v>
      </c>
    </row>
    <row r="7" spans="1:2" ht="17.25" customHeight="1" x14ac:dyDescent="0.25">
      <c r="A7" s="43" t="s">
        <v>4</v>
      </c>
    </row>
    <row r="8" spans="1:2" ht="17.25" customHeight="1" x14ac:dyDescent="0.25">
      <c r="A8" s="43" t="s">
        <v>5</v>
      </c>
    </row>
    <row r="9" spans="1:2" ht="17.25" customHeight="1" x14ac:dyDescent="0.25">
      <c r="A9" s="43"/>
    </row>
    <row r="10" spans="1:2" ht="23.25" customHeight="1" x14ac:dyDescent="0.25">
      <c r="A10" s="42" t="s">
        <v>6</v>
      </c>
      <c r="B10" s="69" t="s">
        <v>7</v>
      </c>
    </row>
    <row r="11" spans="1:2" ht="17.25" customHeight="1" x14ac:dyDescent="0.25">
      <c r="A11" s="44" t="s">
        <v>8</v>
      </c>
    </row>
    <row r="12" spans="1:2" ht="17.25" customHeight="1" x14ac:dyDescent="0.25">
      <c r="A12" s="43" t="s">
        <v>9</v>
      </c>
    </row>
    <row r="13" spans="1:2" ht="17.25" customHeight="1" x14ac:dyDescent="0.25">
      <c r="A13" s="43" t="s">
        <v>10</v>
      </c>
    </row>
    <row r="14" spans="1:2" ht="17.25" customHeight="1" x14ac:dyDescent="0.25">
      <c r="A14" s="45" t="s">
        <v>11</v>
      </c>
    </row>
    <row r="15" spans="1:2" ht="17.25" customHeight="1" x14ac:dyDescent="0.25">
      <c r="A15" s="43" t="s">
        <v>12</v>
      </c>
    </row>
    <row r="16" spans="1:2" ht="17.25" customHeight="1" x14ac:dyDescent="0.25">
      <c r="A16" s="43"/>
    </row>
    <row r="17" spans="1:1" ht="23.25" customHeight="1" x14ac:dyDescent="0.25">
      <c r="A17" s="42" t="s">
        <v>13</v>
      </c>
    </row>
    <row r="18" spans="1:1" ht="17.25" customHeight="1" x14ac:dyDescent="0.25">
      <c r="A18" s="45" t="s">
        <v>14</v>
      </c>
    </row>
    <row r="19" spans="1:1" ht="17.25" customHeight="1" x14ac:dyDescent="0.25">
      <c r="A19" s="45" t="s">
        <v>15</v>
      </c>
    </row>
    <row r="20" spans="1:1" ht="17.25" customHeight="1" x14ac:dyDescent="0.25">
      <c r="A20" s="65" t="s">
        <v>16</v>
      </c>
    </row>
    <row r="21" spans="1:1" ht="17.25" customHeight="1" x14ac:dyDescent="0.25">
      <c r="A21" s="46"/>
    </row>
    <row r="22" spans="1:1" ht="23.25" customHeight="1" x14ac:dyDescent="0.25">
      <c r="A22" s="42" t="s">
        <v>17</v>
      </c>
    </row>
    <row r="23" spans="1:1" ht="17.25" customHeight="1" x14ac:dyDescent="0.25">
      <c r="A23" s="46" t="s">
        <v>18</v>
      </c>
    </row>
    <row r="24" spans="1:1" ht="17.25" customHeight="1" x14ac:dyDescent="0.25">
      <c r="A24" s="46"/>
    </row>
    <row r="25" spans="1:1" ht="23.25" customHeight="1" x14ac:dyDescent="0.25">
      <c r="A25" s="42" t="s">
        <v>19</v>
      </c>
    </row>
    <row r="26" spans="1:1" ht="17.25" customHeight="1" x14ac:dyDescent="0.25">
      <c r="A26" s="47" t="s">
        <v>20</v>
      </c>
    </row>
    <row r="27" spans="1:1" ht="32.25" customHeight="1" x14ac:dyDescent="0.25">
      <c r="A27" s="45" t="s">
        <v>21</v>
      </c>
    </row>
    <row r="28" spans="1:1" ht="17.25" customHeight="1" x14ac:dyDescent="0.25">
      <c r="A28" s="47" t="s">
        <v>22</v>
      </c>
    </row>
    <row r="29" spans="1:1" ht="32.25" customHeight="1" x14ac:dyDescent="0.25">
      <c r="A29" s="45" t="s">
        <v>23</v>
      </c>
    </row>
    <row r="30" spans="1:1" ht="17.25" customHeight="1" x14ac:dyDescent="0.25">
      <c r="A30" s="47" t="s">
        <v>24</v>
      </c>
    </row>
    <row r="31" spans="1:1" ht="17.25" customHeight="1" x14ac:dyDescent="0.25">
      <c r="A31" s="45" t="s">
        <v>25</v>
      </c>
    </row>
    <row r="32" spans="1:1" ht="17.25" customHeight="1" x14ac:dyDescent="0.25">
      <c r="A32" s="47" t="s">
        <v>26</v>
      </c>
    </row>
    <row r="33" spans="1:1" ht="32.25" customHeight="1" x14ac:dyDescent="0.25">
      <c r="A33" s="45" t="s">
        <v>27</v>
      </c>
    </row>
    <row r="34" spans="1:1" ht="32.25" customHeight="1" x14ac:dyDescent="0.25">
      <c r="A34" s="44" t="s">
        <v>28</v>
      </c>
    </row>
    <row r="35" spans="1:1" ht="17.25" customHeight="1" x14ac:dyDescent="0.25">
      <c r="A35" s="47" t="s">
        <v>29</v>
      </c>
    </row>
    <row r="36" spans="1:1" ht="32.25" customHeight="1" x14ac:dyDescent="0.25">
      <c r="A36" s="45" t="s">
        <v>30</v>
      </c>
    </row>
    <row r="37" spans="1:1" ht="32.25" customHeight="1" x14ac:dyDescent="0.25">
      <c r="A37" s="45" t="s">
        <v>31</v>
      </c>
    </row>
    <row r="38" spans="1:1" ht="32.25" customHeight="1" x14ac:dyDescent="0.25">
      <c r="A38" s="45" t="s">
        <v>32</v>
      </c>
    </row>
    <row r="39" spans="1:1" ht="17.25" customHeight="1" x14ac:dyDescent="0.25">
      <c r="A39" s="44"/>
    </row>
    <row r="40" spans="1:1" ht="22.5" customHeight="1" x14ac:dyDescent="0.25">
      <c r="A40" s="42" t="s">
        <v>33</v>
      </c>
    </row>
    <row r="41" spans="1:1" ht="17.25" customHeight="1" x14ac:dyDescent="0.25">
      <c r="A41" s="51" t="s">
        <v>34</v>
      </c>
    </row>
    <row r="42" spans="1:1" ht="17.25" customHeight="1" x14ac:dyDescent="0.25">
      <c r="A42" s="48" t="s">
        <v>35</v>
      </c>
    </row>
    <row r="43" spans="1:1" ht="17.25" customHeight="1" x14ac:dyDescent="0.25">
      <c r="A43" s="46" t="s">
        <v>36</v>
      </c>
    </row>
    <row r="44" spans="1:1" ht="32.25" customHeight="1" x14ac:dyDescent="0.25">
      <c r="A44" s="46" t="s">
        <v>37</v>
      </c>
    </row>
    <row r="45" spans="1:1" ht="32.25" customHeight="1" x14ac:dyDescent="0.25">
      <c r="A45" s="46" t="s">
        <v>38</v>
      </c>
    </row>
    <row r="46" spans="1:1" ht="17.25" customHeight="1" x14ac:dyDescent="0.25">
      <c r="A46" s="49" t="s">
        <v>39</v>
      </c>
    </row>
    <row r="47" spans="1:1" ht="32.25" customHeight="1" x14ac:dyDescent="0.25">
      <c r="A47" s="45" t="s">
        <v>40</v>
      </c>
    </row>
    <row r="48" spans="1:1" ht="32.25" customHeight="1" x14ac:dyDescent="0.25">
      <c r="A48" s="45" t="s">
        <v>41</v>
      </c>
    </row>
    <row r="49" spans="1:1" ht="32.25" customHeight="1" x14ac:dyDescent="0.25">
      <c r="A49" s="46" t="s">
        <v>42</v>
      </c>
    </row>
    <row r="50" spans="1:1" ht="17.25" customHeight="1" x14ac:dyDescent="0.25">
      <c r="A50" s="46" t="s">
        <v>43</v>
      </c>
    </row>
    <row r="51" spans="1:1" x14ac:dyDescent="0.25">
      <c r="A51" s="46" t="s">
        <v>44</v>
      </c>
    </row>
    <row r="52" spans="1:1" ht="17.25" customHeight="1" x14ac:dyDescent="0.25">
      <c r="A52" s="46"/>
    </row>
    <row r="53" spans="1:1" ht="22.5" customHeight="1" x14ac:dyDescent="0.25">
      <c r="A53" s="42" t="s">
        <v>45</v>
      </c>
    </row>
    <row r="54" spans="1:1" ht="32.25" customHeight="1" x14ac:dyDescent="0.25">
      <c r="A54" s="131" t="s">
        <v>46</v>
      </c>
    </row>
    <row r="55" spans="1:1" ht="17.25" customHeight="1" x14ac:dyDescent="0.25">
      <c r="A55" s="50" t="s">
        <v>47</v>
      </c>
    </row>
    <row r="56" spans="1:1" ht="17.25" customHeight="1" x14ac:dyDescent="0.25">
      <c r="A56" s="51" t="s">
        <v>48</v>
      </c>
    </row>
    <row r="57" spans="1:1" ht="17.25" customHeight="1" x14ac:dyDescent="0.25">
      <c r="A57" s="65" t="s">
        <v>49</v>
      </c>
    </row>
    <row r="58" spans="1:1" ht="17.25" customHeight="1" x14ac:dyDescent="0.25">
      <c r="A58" s="130" t="s">
        <v>50</v>
      </c>
    </row>
    <row r="59" spans="1:1" x14ac:dyDescent="0.25"/>
    <row r="61" spans="1:1" hidden="1" x14ac:dyDescent="0.25">
      <c r="A61" s="52"/>
    </row>
    <row r="62" spans="1:1" x14ac:dyDescent="0.2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sqref="A1:G24"/>
    </sheetView>
  </sheetViews>
  <sheetFormatPr defaultColWidth="0" defaultRowHeight="13.2" zeroHeight="1" x14ac:dyDescent="0.25"/>
  <cols>
    <col min="1" max="1" width="35.6640625" customWidth="1"/>
    <col min="2" max="2" width="21.5546875" customWidth="1"/>
    <col min="3" max="3" width="33.5546875" customWidth="1"/>
    <col min="4" max="4" width="4.44140625" customWidth="1"/>
    <col min="5" max="5" width="29" customWidth="1"/>
    <col min="6" max="6" width="19" customWidth="1"/>
    <col min="7" max="7" width="42" customWidth="1"/>
    <col min="8" max="11" width="9.109375" hidden="1" customWidth="1"/>
    <col min="12" max="16384" width="9.109375" hidden="1"/>
  </cols>
  <sheetData>
    <row r="1" spans="1:11" ht="26.25" customHeight="1" x14ac:dyDescent="0.25">
      <c r="A1" s="195" t="s">
        <v>51</v>
      </c>
      <c r="B1" s="195"/>
      <c r="C1" s="195"/>
      <c r="D1" s="195"/>
      <c r="E1" s="195"/>
      <c r="F1" s="195"/>
      <c r="G1" s="17"/>
      <c r="H1" s="17"/>
      <c r="I1" s="17"/>
      <c r="J1" s="17"/>
      <c r="K1" s="17"/>
    </row>
    <row r="2" spans="1:11" ht="21" customHeight="1" x14ac:dyDescent="0.25">
      <c r="A2" s="3" t="s">
        <v>52</v>
      </c>
      <c r="B2" s="196" t="s">
        <v>53</v>
      </c>
      <c r="C2" s="196"/>
      <c r="D2" s="196"/>
      <c r="E2" s="196"/>
      <c r="F2" s="196"/>
      <c r="G2" s="17"/>
      <c r="H2" s="17"/>
      <c r="I2" s="17"/>
      <c r="J2" s="17"/>
      <c r="K2" s="17"/>
    </row>
    <row r="3" spans="1:11" ht="15.6" x14ac:dyDescent="0.25">
      <c r="A3" s="3" t="s">
        <v>54</v>
      </c>
      <c r="B3" s="196" t="s">
        <v>55</v>
      </c>
      <c r="C3" s="196"/>
      <c r="D3" s="196"/>
      <c r="E3" s="196"/>
      <c r="F3" s="196"/>
      <c r="G3" s="17"/>
      <c r="H3" s="17"/>
      <c r="I3" s="17"/>
      <c r="J3" s="17"/>
      <c r="K3" s="17"/>
    </row>
    <row r="4" spans="1:11" ht="21" customHeight="1" x14ac:dyDescent="0.25">
      <c r="A4" s="3" t="s">
        <v>56</v>
      </c>
      <c r="B4" s="197">
        <v>45108</v>
      </c>
      <c r="C4" s="197"/>
      <c r="D4" s="197"/>
      <c r="E4" s="197"/>
      <c r="F4" s="197"/>
      <c r="G4" s="17"/>
      <c r="H4" s="17"/>
      <c r="I4" s="17"/>
      <c r="J4" s="17"/>
      <c r="K4" s="17"/>
    </row>
    <row r="5" spans="1:11" ht="21" customHeight="1" x14ac:dyDescent="0.25">
      <c r="A5" s="3" t="s">
        <v>57</v>
      </c>
      <c r="B5" s="197">
        <v>45473</v>
      </c>
      <c r="C5" s="197"/>
      <c r="D5" s="197"/>
      <c r="E5" s="197"/>
      <c r="F5" s="197"/>
      <c r="G5" s="17"/>
      <c r="H5" s="17"/>
      <c r="I5" s="17"/>
      <c r="J5" s="17"/>
      <c r="K5" s="17"/>
    </row>
    <row r="6" spans="1:11" ht="21" customHeight="1" x14ac:dyDescent="0.25">
      <c r="A6" s="3" t="s">
        <v>58</v>
      </c>
      <c r="B6" s="194" t="str">
        <f>IF(AND(Travel!B7&lt;&gt;A30,Hospitality!B7&lt;&gt;A30,'All other expenses'!B7&lt;&gt;A30,'Gifts and benefits'!B7&lt;&gt;A30),A31,IF(AND(Travel!B7=A30,Hospitality!B7=A30,'All other expenses'!B7=A30,'Gifts and benefits'!B7=A30),A33,A32))</f>
        <v>Data and totals checked on all sheets</v>
      </c>
      <c r="C6" s="194"/>
      <c r="D6" s="194"/>
      <c r="E6" s="194"/>
      <c r="F6" s="194"/>
      <c r="G6" s="23"/>
      <c r="H6" s="17"/>
      <c r="I6" s="17"/>
      <c r="J6" s="17"/>
      <c r="K6" s="17"/>
    </row>
    <row r="7" spans="1:11" ht="31.2" x14ac:dyDescent="0.25">
      <c r="A7" s="3" t="s">
        <v>59</v>
      </c>
      <c r="B7" s="193" t="s">
        <v>60</v>
      </c>
      <c r="C7" s="193"/>
      <c r="D7" s="193"/>
      <c r="E7" s="193"/>
      <c r="F7" s="193"/>
      <c r="G7" s="23"/>
      <c r="H7" s="17"/>
      <c r="I7" s="17"/>
      <c r="J7" s="17"/>
      <c r="K7" s="17"/>
    </row>
    <row r="8" spans="1:11" ht="25.5" customHeight="1" x14ac:dyDescent="0.25">
      <c r="A8" s="3" t="s">
        <v>61</v>
      </c>
      <c r="B8" s="193" t="s">
        <v>62</v>
      </c>
      <c r="C8" s="193"/>
      <c r="D8" s="193"/>
      <c r="E8" s="193"/>
      <c r="F8" s="193"/>
      <c r="G8" s="23"/>
      <c r="H8" s="17"/>
      <c r="I8" s="17"/>
      <c r="J8" s="17"/>
      <c r="K8" s="17"/>
    </row>
    <row r="9" spans="1:11" ht="66.75" customHeight="1" x14ac:dyDescent="0.25">
      <c r="A9" s="192" t="s">
        <v>63</v>
      </c>
      <c r="B9" s="192"/>
      <c r="C9" s="192"/>
      <c r="D9" s="192"/>
      <c r="E9" s="192"/>
      <c r="F9" s="192"/>
      <c r="G9" s="23"/>
      <c r="H9" s="17"/>
      <c r="I9" s="17"/>
      <c r="J9" s="17"/>
      <c r="K9" s="17"/>
    </row>
    <row r="10" spans="1:11" s="93" customFormat="1" ht="36" customHeight="1" x14ac:dyDescent="0.25">
      <c r="A10" s="87" t="s">
        <v>64</v>
      </c>
      <c r="B10" s="88" t="s">
        <v>65</v>
      </c>
      <c r="C10" s="88" t="s">
        <v>66</v>
      </c>
      <c r="D10" s="89"/>
      <c r="E10" s="90" t="s">
        <v>29</v>
      </c>
      <c r="F10" s="91" t="s">
        <v>67</v>
      </c>
      <c r="G10" s="92"/>
      <c r="H10" s="92"/>
      <c r="I10" s="92"/>
      <c r="J10" s="92"/>
      <c r="K10" s="92"/>
    </row>
    <row r="11" spans="1:11" ht="27.75" customHeight="1" x14ac:dyDescent="0.3">
      <c r="A11" s="8" t="s">
        <v>68</v>
      </c>
      <c r="B11" s="59">
        <f>B15+B16+B17</f>
        <v>30790.789999999997</v>
      </c>
      <c r="C11" s="66" t="s">
        <v>69</v>
      </c>
      <c r="D11" s="6"/>
      <c r="E11" s="8" t="s">
        <v>70</v>
      </c>
      <c r="F11" s="33">
        <f>'Gifts and benefits'!C24</f>
        <v>0</v>
      </c>
      <c r="G11" s="29"/>
      <c r="H11" s="29"/>
      <c r="I11" s="29"/>
      <c r="J11" s="29"/>
      <c r="K11" s="29"/>
    </row>
    <row r="12" spans="1:11" ht="27.75" customHeight="1" x14ac:dyDescent="0.3">
      <c r="A12" s="8" t="s">
        <v>24</v>
      </c>
      <c r="B12" s="59">
        <f>Hospitality!B54</f>
        <v>1990.66</v>
      </c>
      <c r="C12" s="66" t="str">
        <f>IF(Hospitality!B6="",A34,Hospitality!B6)</f>
        <v>Figures include GST (where applicable)</v>
      </c>
      <c r="D12" s="6"/>
      <c r="E12" s="8" t="s">
        <v>71</v>
      </c>
      <c r="F12" s="33">
        <f>'Gifts and benefits'!C25</f>
        <v>0</v>
      </c>
      <c r="G12" s="29"/>
      <c r="H12" s="29"/>
      <c r="I12" s="29"/>
      <c r="J12" s="29"/>
      <c r="K12" s="29"/>
    </row>
    <row r="13" spans="1:11" ht="27.75" customHeight="1" x14ac:dyDescent="0.25">
      <c r="A13" s="8" t="s">
        <v>72</v>
      </c>
      <c r="B13" s="59">
        <f>'All other expenses'!B25</f>
        <v>0</v>
      </c>
      <c r="C13" s="66" t="str">
        <f>IF('All other expenses'!B6="",A34,'All other expenses'!B6)</f>
        <v>Figures include GST (where applicable)</v>
      </c>
      <c r="D13" s="6"/>
      <c r="E13" s="8" t="s">
        <v>73</v>
      </c>
      <c r="F13" s="33">
        <f>'Gifts and benefits'!C26</f>
        <v>0</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74</v>
      </c>
      <c r="B15" s="61">
        <f>Travel!B23</f>
        <v>14690.13</v>
      </c>
      <c r="C15" s="68" t="str">
        <f>C11</f>
        <v>GST inc / exc</v>
      </c>
      <c r="D15" s="6"/>
      <c r="E15" s="6"/>
      <c r="F15" s="35"/>
      <c r="G15" s="17"/>
      <c r="H15" s="17"/>
      <c r="I15" s="17"/>
      <c r="J15" s="17"/>
      <c r="K15" s="17"/>
    </row>
    <row r="16" spans="1:11" ht="27.75" customHeight="1" x14ac:dyDescent="0.25">
      <c r="A16" s="9" t="s">
        <v>75</v>
      </c>
      <c r="B16" s="61">
        <f>Travel!B88</f>
        <v>14866.93</v>
      </c>
      <c r="C16" s="68" t="str">
        <f>C11</f>
        <v>GST inc / exc</v>
      </c>
      <c r="D16" s="36"/>
      <c r="E16" s="6"/>
      <c r="F16" s="37"/>
      <c r="G16" s="17"/>
      <c r="H16" s="17"/>
      <c r="I16" s="17"/>
      <c r="J16" s="17"/>
      <c r="K16" s="17"/>
    </row>
    <row r="17" spans="1:11" ht="27.75" customHeight="1" x14ac:dyDescent="0.25">
      <c r="A17" s="9" t="s">
        <v>76</v>
      </c>
      <c r="B17" s="61">
        <f>Travel!B132</f>
        <v>1233.73</v>
      </c>
      <c r="C17" s="68" t="str">
        <f>C11</f>
        <v>GST inc / exc</v>
      </c>
      <c r="D17" s="6"/>
      <c r="E17" s="6"/>
      <c r="F17" s="37"/>
      <c r="G17" s="17"/>
      <c r="H17" s="17"/>
      <c r="I17" s="17"/>
      <c r="J17" s="17"/>
      <c r="K17" s="17"/>
    </row>
    <row r="18" spans="1:11" ht="27.75" customHeight="1" x14ac:dyDescent="0.25">
      <c r="A18" s="17"/>
      <c r="B18" s="19"/>
      <c r="C18" s="17"/>
      <c r="D18" s="5"/>
      <c r="E18" s="5"/>
      <c r="F18" s="28"/>
      <c r="G18" s="17"/>
      <c r="H18" s="17"/>
      <c r="I18" s="17"/>
      <c r="J18" s="17"/>
      <c r="K18" s="17"/>
    </row>
    <row r="19" spans="1:11" x14ac:dyDescent="0.25">
      <c r="A19" s="18" t="s">
        <v>77</v>
      </c>
      <c r="B19" s="19"/>
      <c r="C19" s="17"/>
      <c r="D19" s="17"/>
      <c r="E19" s="17"/>
      <c r="F19" s="17"/>
      <c r="G19" s="17"/>
      <c r="H19" s="17"/>
      <c r="I19" s="17"/>
      <c r="J19" s="17"/>
      <c r="K19" s="17"/>
    </row>
    <row r="20" spans="1:11" x14ac:dyDescent="0.25">
      <c r="A20" s="20" t="s">
        <v>78</v>
      </c>
      <c r="D20" s="17"/>
      <c r="E20" s="17"/>
      <c r="F20" s="17"/>
      <c r="G20" s="17"/>
      <c r="H20" s="17"/>
      <c r="I20" s="17"/>
      <c r="J20" s="17"/>
      <c r="K20" s="17"/>
    </row>
    <row r="21" spans="1:11" ht="12.6" customHeight="1" x14ac:dyDescent="0.25">
      <c r="A21" s="20" t="s">
        <v>79</v>
      </c>
      <c r="D21" s="17"/>
      <c r="E21" s="17"/>
      <c r="F21" s="17"/>
      <c r="G21" s="17"/>
      <c r="H21" s="17"/>
      <c r="I21" s="17"/>
      <c r="J21" s="17"/>
      <c r="K21" s="17"/>
    </row>
    <row r="22" spans="1:11" ht="12.6" customHeight="1" x14ac:dyDescent="0.25">
      <c r="A22" s="20" t="s">
        <v>80</v>
      </c>
      <c r="D22" s="17"/>
      <c r="E22" s="17"/>
      <c r="F22" s="17"/>
      <c r="G22" s="17"/>
      <c r="H22" s="17"/>
      <c r="I22" s="17"/>
      <c r="J22" s="17"/>
      <c r="K22" s="17"/>
    </row>
    <row r="23" spans="1:11" ht="12.6" customHeight="1" x14ac:dyDescent="0.25">
      <c r="A23" s="20" t="s">
        <v>81</v>
      </c>
      <c r="D23" s="17"/>
      <c r="E23" s="17"/>
      <c r="F23" s="17"/>
      <c r="G23" s="17"/>
      <c r="H23" s="17"/>
      <c r="I23" s="17"/>
      <c r="J23" s="17"/>
      <c r="K23" s="17"/>
    </row>
    <row r="24" spans="1:11" x14ac:dyDescent="0.25">
      <c r="A24" s="26"/>
      <c r="B24" s="17"/>
      <c r="C24" s="17"/>
      <c r="D24" s="17"/>
      <c r="E24" s="17"/>
      <c r="F24" s="17"/>
      <c r="G24" s="17"/>
      <c r="H24" s="17"/>
      <c r="I24" s="17"/>
      <c r="J24" s="17"/>
      <c r="K24" s="17"/>
    </row>
    <row r="25" spans="1:11" hidden="1" x14ac:dyDescent="0.25">
      <c r="A25" s="12" t="s">
        <v>82</v>
      </c>
      <c r="B25" s="13"/>
      <c r="C25" s="13"/>
      <c r="D25" s="13"/>
      <c r="E25" s="13"/>
      <c r="F25" s="13"/>
      <c r="G25" s="17"/>
      <c r="H25" s="17"/>
      <c r="I25" s="17"/>
      <c r="J25" s="17"/>
      <c r="K25" s="17"/>
    </row>
    <row r="26" spans="1:11" ht="12.75" hidden="1" customHeight="1" x14ac:dyDescent="0.25">
      <c r="A26" s="11" t="s">
        <v>83</v>
      </c>
      <c r="B26" s="4"/>
      <c r="C26" s="4"/>
      <c r="D26" s="11"/>
      <c r="E26" s="11"/>
      <c r="F26" s="11"/>
      <c r="G26" s="17"/>
      <c r="H26" s="17"/>
      <c r="I26" s="17"/>
      <c r="J26" s="17"/>
      <c r="K26" s="17"/>
    </row>
    <row r="27" spans="1:11" hidden="1" x14ac:dyDescent="0.25">
      <c r="A27" s="10" t="s">
        <v>84</v>
      </c>
      <c r="B27" s="10"/>
      <c r="C27" s="10"/>
      <c r="D27" s="10"/>
      <c r="E27" s="10"/>
      <c r="F27" s="10"/>
      <c r="G27" s="17"/>
      <c r="H27" s="17"/>
      <c r="I27" s="17"/>
      <c r="J27" s="17"/>
      <c r="K27" s="17"/>
    </row>
    <row r="28" spans="1:11" hidden="1" x14ac:dyDescent="0.25">
      <c r="A28" s="10" t="s">
        <v>85</v>
      </c>
      <c r="B28" s="10"/>
      <c r="C28" s="10"/>
      <c r="D28" s="10"/>
      <c r="E28" s="10"/>
      <c r="F28" s="10"/>
      <c r="G28" s="17"/>
      <c r="H28" s="17"/>
      <c r="I28" s="17"/>
      <c r="J28" s="17"/>
      <c r="K28" s="17"/>
    </row>
    <row r="29" spans="1:11" hidden="1" x14ac:dyDescent="0.25">
      <c r="A29" s="11" t="s">
        <v>86</v>
      </c>
      <c r="B29" s="11"/>
      <c r="C29" s="11"/>
      <c r="D29" s="11"/>
      <c r="E29" s="11"/>
      <c r="F29" s="11"/>
      <c r="G29" s="17"/>
      <c r="H29" s="17"/>
      <c r="I29" s="17"/>
      <c r="J29" s="17"/>
      <c r="K29" s="17"/>
    </row>
    <row r="30" spans="1:11" hidden="1" x14ac:dyDescent="0.25">
      <c r="A30" s="11" t="s">
        <v>87</v>
      </c>
      <c r="B30" s="11"/>
      <c r="C30" s="11"/>
      <c r="D30" s="11"/>
      <c r="E30" s="11"/>
      <c r="F30" s="11"/>
      <c r="G30" s="17"/>
      <c r="H30" s="17"/>
      <c r="I30" s="17"/>
      <c r="J30" s="17"/>
      <c r="K30" s="17"/>
    </row>
    <row r="31" spans="1:11" hidden="1" x14ac:dyDescent="0.25">
      <c r="A31" s="10" t="s">
        <v>88</v>
      </c>
      <c r="B31" s="10"/>
      <c r="C31" s="10"/>
      <c r="D31" s="10"/>
      <c r="E31" s="10"/>
      <c r="F31" s="10"/>
      <c r="G31" s="17"/>
      <c r="H31" s="17"/>
      <c r="I31" s="17"/>
      <c r="J31" s="17"/>
      <c r="K31" s="17"/>
    </row>
    <row r="32" spans="1:11" hidden="1" x14ac:dyDescent="0.25">
      <c r="A32" s="10" t="s">
        <v>89</v>
      </c>
      <c r="B32" s="10"/>
      <c r="C32" s="10"/>
      <c r="D32" s="10"/>
      <c r="E32" s="10"/>
      <c r="F32" s="10"/>
      <c r="G32" s="17"/>
      <c r="H32" s="17"/>
      <c r="I32" s="17"/>
      <c r="J32" s="17"/>
      <c r="K32" s="17"/>
    </row>
    <row r="33" spans="1:11" hidden="1" x14ac:dyDescent="0.25">
      <c r="A33" s="10" t="s">
        <v>90</v>
      </c>
      <c r="B33" s="10"/>
      <c r="C33" s="10"/>
      <c r="D33" s="10"/>
      <c r="E33" s="10"/>
      <c r="F33" s="10"/>
      <c r="G33" s="17"/>
      <c r="H33" s="17"/>
      <c r="I33" s="17"/>
      <c r="J33" s="17"/>
      <c r="K33" s="17"/>
    </row>
    <row r="34" spans="1:11" hidden="1" x14ac:dyDescent="0.25">
      <c r="A34" s="11" t="s">
        <v>91</v>
      </c>
      <c r="B34" s="11"/>
      <c r="C34" s="11"/>
      <c r="D34" s="11"/>
      <c r="E34" s="11"/>
      <c r="F34" s="11"/>
      <c r="G34" s="17"/>
      <c r="H34" s="17"/>
      <c r="I34" s="17"/>
      <c r="J34" s="17"/>
      <c r="K34" s="17"/>
    </row>
    <row r="35" spans="1:11" hidden="1" x14ac:dyDescent="0.25">
      <c r="A35" s="11" t="s">
        <v>92</v>
      </c>
      <c r="B35" s="11"/>
      <c r="C35" s="11"/>
      <c r="D35" s="11"/>
      <c r="E35" s="11"/>
      <c r="F35" s="11"/>
      <c r="G35" s="17"/>
      <c r="H35" s="17"/>
      <c r="I35" s="17"/>
      <c r="J35" s="17"/>
      <c r="K35" s="17"/>
    </row>
    <row r="36" spans="1:11" hidden="1" x14ac:dyDescent="0.25">
      <c r="A36" s="10" t="s">
        <v>93</v>
      </c>
      <c r="B36" s="63"/>
      <c r="C36" s="63"/>
      <c r="D36" s="63"/>
      <c r="E36" s="63"/>
      <c r="F36" s="63"/>
      <c r="G36" s="17"/>
      <c r="H36" s="17"/>
      <c r="I36" s="17"/>
      <c r="J36" s="17"/>
      <c r="K36" s="17"/>
    </row>
    <row r="37" spans="1:11" hidden="1" x14ac:dyDescent="0.25">
      <c r="A37" s="10" t="s">
        <v>60</v>
      </c>
      <c r="B37" s="63"/>
      <c r="C37" s="63"/>
      <c r="D37" s="63"/>
      <c r="E37" s="63"/>
      <c r="F37" s="63"/>
      <c r="G37" s="17"/>
      <c r="H37" s="17"/>
      <c r="I37" s="17"/>
      <c r="J37" s="17"/>
      <c r="K37" s="17"/>
    </row>
    <row r="38" spans="1:11" hidden="1" x14ac:dyDescent="0.25">
      <c r="A38" s="10" t="s">
        <v>62</v>
      </c>
      <c r="B38" s="63"/>
      <c r="C38" s="63"/>
      <c r="D38" s="63"/>
      <c r="E38" s="63"/>
      <c r="F38" s="63"/>
      <c r="G38" s="17"/>
      <c r="H38" s="17"/>
      <c r="I38" s="17"/>
      <c r="J38" s="17"/>
      <c r="K38" s="17"/>
    </row>
    <row r="39" spans="1:11" hidden="1" x14ac:dyDescent="0.25">
      <c r="A39" s="11" t="s">
        <v>94</v>
      </c>
      <c r="B39" s="4"/>
      <c r="C39" s="4"/>
      <c r="D39" s="4"/>
      <c r="E39" s="4"/>
      <c r="F39" s="4"/>
      <c r="G39" s="17"/>
      <c r="H39" s="17"/>
      <c r="I39" s="17"/>
      <c r="J39" s="17"/>
      <c r="K39" s="17"/>
    </row>
    <row r="40" spans="1:11" hidden="1" x14ac:dyDescent="0.25">
      <c r="A40" s="4" t="s">
        <v>95</v>
      </c>
      <c r="B40" s="4"/>
      <c r="C40" s="4"/>
      <c r="D40" s="4"/>
      <c r="E40" s="4"/>
      <c r="F40" s="4"/>
      <c r="G40" s="17"/>
      <c r="H40" s="17"/>
      <c r="I40" s="17"/>
      <c r="J40" s="17"/>
      <c r="K40" s="17"/>
    </row>
    <row r="41" spans="1:11" hidden="1" x14ac:dyDescent="0.25">
      <c r="A41" s="4" t="s">
        <v>96</v>
      </c>
      <c r="B41" s="4"/>
      <c r="C41" s="4"/>
      <c r="D41" s="4"/>
      <c r="E41" s="4"/>
      <c r="F41" s="4"/>
      <c r="G41" s="17"/>
      <c r="H41" s="17"/>
      <c r="I41" s="17"/>
      <c r="J41" s="17"/>
      <c r="K41" s="17"/>
    </row>
    <row r="42" spans="1:11" hidden="1" x14ac:dyDescent="0.25">
      <c r="A42" s="4" t="s">
        <v>97</v>
      </c>
      <c r="B42" s="4"/>
      <c r="C42" s="4"/>
      <c r="D42" s="4"/>
      <c r="E42" s="4"/>
      <c r="F42" s="4"/>
      <c r="G42" s="17"/>
      <c r="H42" s="17"/>
      <c r="I42" s="17"/>
      <c r="J42" s="17"/>
      <c r="K42" s="17"/>
    </row>
    <row r="43" spans="1:11" hidden="1" x14ac:dyDescent="0.25">
      <c r="A43" s="4" t="s">
        <v>98</v>
      </c>
      <c r="B43" s="4"/>
      <c r="C43" s="4"/>
      <c r="D43" s="4"/>
      <c r="E43" s="4"/>
      <c r="F43" s="4"/>
      <c r="G43" s="17"/>
      <c r="H43" s="17"/>
      <c r="I43" s="17"/>
      <c r="J43" s="17"/>
      <c r="K43" s="17"/>
    </row>
    <row r="44" spans="1:11" hidden="1" x14ac:dyDescent="0.25">
      <c r="A44" s="4" t="s">
        <v>99</v>
      </c>
      <c r="B44" s="4"/>
      <c r="C44" s="4"/>
      <c r="D44" s="4"/>
      <c r="E44" s="4"/>
      <c r="F44" s="4"/>
      <c r="G44" s="17"/>
      <c r="H44" s="17"/>
      <c r="I44" s="17"/>
      <c r="J44" s="17"/>
      <c r="K44" s="17"/>
    </row>
    <row r="45" spans="1:11" hidden="1" x14ac:dyDescent="0.25">
      <c r="A45" s="64" t="s">
        <v>100</v>
      </c>
      <c r="B45" s="63"/>
      <c r="C45" s="63"/>
      <c r="D45" s="63"/>
      <c r="E45" s="63"/>
      <c r="F45" s="63"/>
      <c r="G45" s="17"/>
      <c r="H45" s="17"/>
      <c r="I45" s="17"/>
      <c r="J45" s="17"/>
      <c r="K45" s="17"/>
    </row>
    <row r="46" spans="1:11" hidden="1" x14ac:dyDescent="0.25">
      <c r="A46" s="63" t="s">
        <v>101</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6.4" hidden="1" x14ac:dyDescent="0.25">
      <c r="A48" s="81" t="s">
        <v>102</v>
      </c>
      <c r="B48" s="63"/>
      <c r="C48" s="63"/>
      <c r="D48" s="63"/>
      <c r="E48" s="63"/>
      <c r="F48" s="63"/>
      <c r="G48" s="17"/>
      <c r="H48" s="17"/>
      <c r="I48" s="17"/>
      <c r="J48" s="17"/>
      <c r="K48" s="17"/>
    </row>
    <row r="49" spans="1:11" ht="26.4" hidden="1" x14ac:dyDescent="0.25">
      <c r="A49" s="81" t="s">
        <v>103</v>
      </c>
      <c r="B49" s="63"/>
      <c r="C49" s="63"/>
      <c r="D49" s="63"/>
      <c r="E49" s="63"/>
      <c r="F49" s="63"/>
      <c r="G49" s="17"/>
      <c r="H49" s="17"/>
      <c r="I49" s="17"/>
      <c r="J49" s="17"/>
      <c r="K49" s="17"/>
    </row>
    <row r="50" spans="1:11" ht="26.4" hidden="1" x14ac:dyDescent="0.25">
      <c r="A50" s="82" t="s">
        <v>104</v>
      </c>
      <c r="B50" s="4"/>
      <c r="C50" s="4"/>
      <c r="D50" s="4"/>
      <c r="E50" s="4"/>
      <c r="F50" s="4"/>
      <c r="G50" s="17"/>
      <c r="H50" s="17"/>
      <c r="I50" s="17"/>
      <c r="J50" s="17"/>
      <c r="K50" s="17"/>
    </row>
    <row r="51" spans="1:11" ht="26.4" hidden="1" x14ac:dyDescent="0.25">
      <c r="A51" s="82" t="s">
        <v>105</v>
      </c>
      <c r="B51" s="4"/>
      <c r="C51" s="4"/>
      <c r="D51" s="4"/>
      <c r="E51" s="4"/>
      <c r="F51" s="4"/>
      <c r="G51" s="17"/>
      <c r="H51" s="17"/>
      <c r="I51" s="17"/>
      <c r="J51" s="17"/>
      <c r="K51" s="17"/>
    </row>
    <row r="52" spans="1:11" ht="39.6" hidden="1" x14ac:dyDescent="0.25">
      <c r="A52" s="82" t="s">
        <v>106</v>
      </c>
      <c r="B52" s="74"/>
      <c r="C52" s="74"/>
      <c r="D52" s="74"/>
      <c r="E52" s="11"/>
      <c r="F52" s="11"/>
      <c r="G52" s="17"/>
      <c r="H52" s="17"/>
      <c r="I52" s="17"/>
      <c r="J52" s="17"/>
      <c r="K52" s="17"/>
    </row>
    <row r="53" spans="1:11" hidden="1" x14ac:dyDescent="0.25">
      <c r="A53" s="79" t="s">
        <v>107</v>
      </c>
      <c r="B53" s="73"/>
      <c r="C53" s="73"/>
      <c r="D53" s="73"/>
      <c r="E53" s="10"/>
      <c r="F53" s="10" t="b">
        <v>1</v>
      </c>
      <c r="G53" s="17"/>
      <c r="H53" s="17"/>
      <c r="I53" s="17"/>
      <c r="J53" s="17"/>
      <c r="K53" s="17"/>
    </row>
    <row r="54" spans="1:11" hidden="1" x14ac:dyDescent="0.25">
      <c r="A54" s="80" t="s">
        <v>108</v>
      </c>
      <c r="B54" s="79"/>
      <c r="C54" s="79"/>
      <c r="D54" s="79"/>
      <c r="E54" s="10"/>
      <c r="F54" s="10" t="b">
        <v>0</v>
      </c>
      <c r="G54" s="17"/>
      <c r="H54" s="17"/>
      <c r="I54" s="17"/>
      <c r="J54" s="17"/>
      <c r="K54" s="17"/>
    </row>
    <row r="55" spans="1:11" hidden="1" x14ac:dyDescent="0.25">
      <c r="A55" s="83"/>
      <c r="B55" s="75">
        <f>COUNT(Travel!B12:B22)</f>
        <v>4</v>
      </c>
      <c r="C55" s="75"/>
      <c r="D55" s="75">
        <f>COUNTIF(Travel!D12:D22,"*")</f>
        <v>4</v>
      </c>
      <c r="E55" s="76"/>
      <c r="F55" s="76" t="b">
        <f>MIN(B55,D55)=MAX(B55,D55)</f>
        <v>1</v>
      </c>
      <c r="G55" s="17"/>
      <c r="H55" s="17"/>
      <c r="I55" s="17"/>
      <c r="J55" s="17"/>
      <c r="K55" s="17"/>
    </row>
    <row r="56" spans="1:11" hidden="1" x14ac:dyDescent="0.25">
      <c r="A56" s="83" t="s">
        <v>109</v>
      </c>
      <c r="B56" s="75">
        <f>COUNT(Travel!B27:B87)</f>
        <v>58</v>
      </c>
      <c r="C56" s="75"/>
      <c r="D56" s="75">
        <f>COUNTIF(Travel!D27:D87,"*")</f>
        <v>58</v>
      </c>
      <c r="E56" s="76"/>
      <c r="F56" s="76" t="b">
        <f>MIN(B56,D56)=MAX(B56,D56)</f>
        <v>1</v>
      </c>
    </row>
    <row r="57" spans="1:11" hidden="1" x14ac:dyDescent="0.25">
      <c r="A57" s="84"/>
      <c r="B57" s="75">
        <f>COUNT(Travel!B95:B131)</f>
        <v>35</v>
      </c>
      <c r="C57" s="75"/>
      <c r="D57" s="75">
        <f>COUNTIF(Travel!D95:D131,"*")</f>
        <v>35</v>
      </c>
      <c r="E57" s="76"/>
      <c r="F57" s="76" t="b">
        <f>MIN(B57,D57)=MAX(B57,D57)</f>
        <v>1</v>
      </c>
    </row>
    <row r="58" spans="1:11" hidden="1" x14ac:dyDescent="0.25">
      <c r="A58" s="85" t="s">
        <v>110</v>
      </c>
      <c r="B58" s="77">
        <f>COUNT(Hospitality!B11:B53)</f>
        <v>35</v>
      </c>
      <c r="C58" s="77"/>
      <c r="D58" s="77">
        <f>COUNTIF(Hospitality!D11:D53,"*")</f>
        <v>35</v>
      </c>
      <c r="E58" s="78"/>
      <c r="F58" s="78" t="b">
        <f>MIN(B58,D58)=MAX(B58,D58)</f>
        <v>1</v>
      </c>
    </row>
    <row r="59" spans="1:11" hidden="1" x14ac:dyDescent="0.25">
      <c r="A59" s="86" t="s">
        <v>111</v>
      </c>
      <c r="B59" s="76">
        <f>COUNT('All other expenses'!B11:B24)</f>
        <v>0</v>
      </c>
      <c r="C59" s="76"/>
      <c r="D59" s="76">
        <f>COUNTIF('All other expenses'!D11:D24,"*")</f>
        <v>0</v>
      </c>
      <c r="E59" s="76"/>
      <c r="F59" s="76" t="b">
        <f>MIN(B59,D59)=MAX(B59,D59)</f>
        <v>1</v>
      </c>
    </row>
    <row r="60" spans="1:11" hidden="1" x14ac:dyDescent="0.25">
      <c r="A60" s="85" t="s">
        <v>112</v>
      </c>
      <c r="B60" s="77">
        <f>COUNTIF('Gifts and benefits'!B11:B23,"*")</f>
        <v>0</v>
      </c>
      <c r="C60" s="77">
        <f>COUNTIF('Gifts and benefits'!C11:C23,"*")</f>
        <v>0</v>
      </c>
      <c r="D60" s="77"/>
      <c r="E60" s="77">
        <f>COUNTA('Gifts and benefits'!E11:E23)</f>
        <v>0</v>
      </c>
      <c r="F60" s="78"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7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22"/>
  <sheetViews>
    <sheetView zoomScale="96" zoomScaleNormal="96" workbookViewId="0">
      <selection sqref="A1:E7"/>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7.5546875" customWidth="1"/>
    <col min="7" max="9" width="9.109375" hidden="1" customWidth="1"/>
    <col min="10" max="13" width="0" hidden="1" customWidth="1"/>
    <col min="14" max="16384" width="9.109375" hidden="1"/>
  </cols>
  <sheetData>
    <row r="1" spans="1:6" ht="26.25" customHeight="1" x14ac:dyDescent="0.25">
      <c r="A1" s="200" t="s">
        <v>113</v>
      </c>
      <c r="B1" s="200"/>
      <c r="C1" s="200"/>
      <c r="D1" s="200"/>
      <c r="E1" s="200"/>
      <c r="F1" s="17"/>
    </row>
    <row r="2" spans="1:6" ht="21" customHeight="1" x14ac:dyDescent="0.25">
      <c r="A2" s="3" t="s">
        <v>114</v>
      </c>
      <c r="B2" s="198" t="str">
        <f>'Summary and sign-off'!B2:F2</f>
        <v xml:space="preserve">Broadcasting Commission </v>
      </c>
      <c r="C2" s="198"/>
      <c r="D2" s="198"/>
      <c r="E2" s="198"/>
      <c r="F2" s="17"/>
    </row>
    <row r="3" spans="1:6" ht="31.2" x14ac:dyDescent="0.25">
      <c r="A3" s="3" t="s">
        <v>115</v>
      </c>
      <c r="B3" s="198" t="str">
        <f>'Summary and sign-off'!B3:F3</f>
        <v xml:space="preserve">Cameron Harland </v>
      </c>
      <c r="C3" s="198"/>
      <c r="D3" s="198"/>
      <c r="E3" s="198"/>
      <c r="F3" s="17"/>
    </row>
    <row r="4" spans="1:6" ht="21" customHeight="1" x14ac:dyDescent="0.25">
      <c r="A4" s="3" t="s">
        <v>116</v>
      </c>
      <c r="B4" s="198">
        <f>'Summary and sign-off'!B4:F4</f>
        <v>45108</v>
      </c>
      <c r="C4" s="198"/>
      <c r="D4" s="198"/>
      <c r="E4" s="198"/>
      <c r="F4" s="17"/>
    </row>
    <row r="5" spans="1:6" ht="21" customHeight="1" x14ac:dyDescent="0.25">
      <c r="A5" s="3" t="s">
        <v>117</v>
      </c>
      <c r="B5" s="198">
        <f>'Summary and sign-off'!B5:F5</f>
        <v>45473</v>
      </c>
      <c r="C5" s="198"/>
      <c r="D5" s="198"/>
      <c r="E5" s="198"/>
      <c r="F5" s="17"/>
    </row>
    <row r="6" spans="1:6" ht="21" customHeight="1" x14ac:dyDescent="0.25">
      <c r="A6" s="3" t="s">
        <v>118</v>
      </c>
      <c r="B6" s="193" t="s">
        <v>84</v>
      </c>
      <c r="C6" s="193"/>
      <c r="D6" s="193"/>
      <c r="E6" s="193"/>
      <c r="F6" s="17"/>
    </row>
    <row r="7" spans="1:6" ht="21" customHeight="1" x14ac:dyDescent="0.25">
      <c r="A7" s="3" t="s">
        <v>58</v>
      </c>
      <c r="B7" s="193" t="s">
        <v>87</v>
      </c>
      <c r="C7" s="193"/>
      <c r="D7" s="193"/>
      <c r="E7" s="193"/>
      <c r="F7" s="17"/>
    </row>
    <row r="8" spans="1:6" ht="36" customHeight="1" x14ac:dyDescent="0.25">
      <c r="A8" s="202" t="s">
        <v>119</v>
      </c>
      <c r="B8" s="203"/>
      <c r="C8" s="203"/>
      <c r="D8" s="203"/>
      <c r="E8" s="203"/>
      <c r="F8" s="19"/>
    </row>
    <row r="9" spans="1:6" ht="36" customHeight="1" x14ac:dyDescent="0.25">
      <c r="A9" s="204" t="s">
        <v>120</v>
      </c>
      <c r="B9" s="205"/>
      <c r="C9" s="205"/>
      <c r="D9" s="205"/>
      <c r="E9" s="205"/>
      <c r="F9" s="19"/>
    </row>
    <row r="10" spans="1:6" ht="24.75" customHeight="1" x14ac:dyDescent="0.3">
      <c r="A10" s="201" t="s">
        <v>121</v>
      </c>
      <c r="B10" s="206"/>
      <c r="C10" s="201"/>
      <c r="D10" s="201"/>
      <c r="E10" s="201"/>
      <c r="F10" s="29"/>
    </row>
    <row r="11" spans="1:6" ht="28.5" customHeight="1" x14ac:dyDescent="0.25">
      <c r="A11" s="24" t="s">
        <v>122</v>
      </c>
      <c r="B11" s="24" t="s">
        <v>123</v>
      </c>
      <c r="C11" s="24" t="s">
        <v>124</v>
      </c>
      <c r="D11" s="24" t="s">
        <v>125</v>
      </c>
      <c r="E11" s="24" t="s">
        <v>126</v>
      </c>
      <c r="F11" s="30"/>
    </row>
    <row r="12" spans="1:6" s="2" customFormat="1" ht="24.75" customHeight="1" x14ac:dyDescent="0.25">
      <c r="A12" s="117">
        <v>45256</v>
      </c>
      <c r="B12" s="118">
        <v>10371.129999999999</v>
      </c>
      <c r="C12" s="119" t="s">
        <v>127</v>
      </c>
      <c r="D12" s="119" t="s">
        <v>128</v>
      </c>
      <c r="E12" s="120" t="s">
        <v>129</v>
      </c>
      <c r="F12" s="1"/>
    </row>
    <row r="13" spans="1:6" s="2" customFormat="1" x14ac:dyDescent="0.25">
      <c r="A13" s="117" t="s">
        <v>130</v>
      </c>
      <c r="B13" s="118">
        <v>3643</v>
      </c>
      <c r="C13" s="119" t="s">
        <v>127</v>
      </c>
      <c r="D13" s="119" t="s">
        <v>131</v>
      </c>
      <c r="E13" s="120" t="s">
        <v>132</v>
      </c>
      <c r="F13" s="1"/>
    </row>
    <row r="14" spans="1:6" s="2" customFormat="1" x14ac:dyDescent="0.25">
      <c r="A14" s="117" t="s">
        <v>130</v>
      </c>
      <c r="B14" s="118">
        <v>645</v>
      </c>
      <c r="C14" s="119" t="s">
        <v>127</v>
      </c>
      <c r="D14" s="119" t="s">
        <v>133</v>
      </c>
      <c r="E14" s="120" t="s">
        <v>132</v>
      </c>
      <c r="F14" s="1"/>
    </row>
    <row r="15" spans="1:6" s="2" customFormat="1" x14ac:dyDescent="0.25">
      <c r="A15" s="117">
        <v>45256</v>
      </c>
      <c r="B15" s="118">
        <v>31</v>
      </c>
      <c r="C15" s="119" t="s">
        <v>127</v>
      </c>
      <c r="D15" s="119" t="s">
        <v>134</v>
      </c>
      <c r="E15" s="120" t="s">
        <v>132</v>
      </c>
      <c r="F15" s="1"/>
    </row>
    <row r="16" spans="1:6" s="2" customFormat="1" x14ac:dyDescent="0.25">
      <c r="A16" s="117"/>
      <c r="B16" s="118"/>
      <c r="C16" s="119"/>
      <c r="D16" s="119"/>
      <c r="E16" s="120"/>
      <c r="F16" s="1"/>
    </row>
    <row r="17" spans="1:6" s="2" customFormat="1" x14ac:dyDescent="0.25">
      <c r="A17" s="117"/>
      <c r="B17" s="118"/>
      <c r="C17" s="119"/>
      <c r="D17" s="119"/>
      <c r="E17" s="120"/>
      <c r="F17" s="1"/>
    </row>
    <row r="18" spans="1:6" s="2" customFormat="1" x14ac:dyDescent="0.25">
      <c r="A18" s="117"/>
      <c r="B18" s="118"/>
      <c r="C18" s="119"/>
      <c r="D18" s="119"/>
      <c r="E18" s="120"/>
      <c r="F18" s="1"/>
    </row>
    <row r="19" spans="1:6" s="2" customFormat="1" ht="12.75" customHeight="1" x14ac:dyDescent="0.25">
      <c r="A19" s="117"/>
      <c r="B19" s="118"/>
      <c r="C19" s="119"/>
      <c r="D19" s="119"/>
      <c r="E19" s="120"/>
      <c r="F19" s="1"/>
    </row>
    <row r="20" spans="1:6" s="2" customFormat="1" x14ac:dyDescent="0.25">
      <c r="A20" s="121"/>
      <c r="B20" s="118"/>
      <c r="C20" s="119"/>
      <c r="D20" s="119"/>
      <c r="E20" s="120"/>
      <c r="F20" s="1"/>
    </row>
    <row r="21" spans="1:6" s="2" customFormat="1" x14ac:dyDescent="0.25">
      <c r="A21" s="121"/>
      <c r="B21" s="118"/>
      <c r="C21" s="119"/>
      <c r="D21" s="119"/>
      <c r="E21" s="120"/>
      <c r="F21" s="1"/>
    </row>
    <row r="22" spans="1:6" s="2" customFormat="1" hidden="1" x14ac:dyDescent="0.25">
      <c r="A22" s="104"/>
      <c r="B22" s="105"/>
      <c r="C22" s="106"/>
      <c r="D22" s="106"/>
      <c r="E22" s="107"/>
      <c r="F22" s="1"/>
    </row>
    <row r="23" spans="1:6" ht="19.5" customHeight="1" x14ac:dyDescent="0.25">
      <c r="A23" s="71" t="s">
        <v>135</v>
      </c>
      <c r="B23" s="72">
        <f>SUM(B12:B22)</f>
        <v>14690.13</v>
      </c>
      <c r="C23" s="128" t="str">
        <f>IF(SUBTOTAL(3,B12:B22)=SUBTOTAL(103,B12:B22),'Summary and sign-off'!$A$48,'Summary and sign-off'!$A$49)</f>
        <v>Check - there are no hidden rows with data</v>
      </c>
      <c r="D23" s="199" t="str">
        <f>IF('Summary and sign-off'!F55='Summary and sign-off'!F54,'Summary and sign-off'!A51,'Summary and sign-off'!A50)</f>
        <v>Check - each entry provides sufficient information</v>
      </c>
      <c r="E23" s="199"/>
      <c r="F23" s="17"/>
    </row>
    <row r="24" spans="1:6" ht="10.5" customHeight="1" x14ac:dyDescent="0.25">
      <c r="A24" s="17"/>
      <c r="B24" s="19"/>
      <c r="C24" s="17"/>
      <c r="D24" s="17"/>
      <c r="E24" s="17"/>
      <c r="F24" s="17"/>
    </row>
    <row r="25" spans="1:6" ht="24.75" customHeight="1" x14ac:dyDescent="0.3">
      <c r="A25" s="201" t="s">
        <v>136</v>
      </c>
      <c r="B25" s="201"/>
      <c r="C25" s="201"/>
      <c r="D25" s="201"/>
      <c r="E25" s="201"/>
      <c r="F25" s="29"/>
    </row>
    <row r="26" spans="1:6" ht="32.4" customHeight="1" x14ac:dyDescent="0.25">
      <c r="A26" s="24" t="s">
        <v>122</v>
      </c>
      <c r="B26" s="24" t="s">
        <v>65</v>
      </c>
      <c r="C26" s="24" t="s">
        <v>137</v>
      </c>
      <c r="D26" s="24" t="s">
        <v>125</v>
      </c>
      <c r="E26" s="24" t="s">
        <v>126</v>
      </c>
      <c r="F26" s="30"/>
    </row>
    <row r="27" spans="1:6" s="2" customFormat="1" x14ac:dyDescent="0.25">
      <c r="A27" s="117">
        <v>45120</v>
      </c>
      <c r="B27" s="118">
        <v>608.79999999999995</v>
      </c>
      <c r="C27" s="119" t="s">
        <v>138</v>
      </c>
      <c r="D27" s="119" t="s">
        <v>139</v>
      </c>
      <c r="E27" s="120" t="s">
        <v>140</v>
      </c>
      <c r="F27" s="1"/>
    </row>
    <row r="28" spans="1:6" s="2" customFormat="1" x14ac:dyDescent="0.25">
      <c r="A28" s="117">
        <v>45120</v>
      </c>
      <c r="B28" s="118">
        <v>95</v>
      </c>
      <c r="C28" s="119" t="s">
        <v>138</v>
      </c>
      <c r="D28" s="119" t="s">
        <v>141</v>
      </c>
      <c r="E28" s="120" t="s">
        <v>142</v>
      </c>
      <c r="F28" s="1"/>
    </row>
    <row r="29" spans="1:6" s="2" customFormat="1" x14ac:dyDescent="0.25">
      <c r="A29" s="117">
        <v>45120</v>
      </c>
      <c r="B29" s="118">
        <v>95</v>
      </c>
      <c r="C29" s="119" t="s">
        <v>138</v>
      </c>
      <c r="D29" s="119" t="s">
        <v>141</v>
      </c>
      <c r="E29" s="120" t="s">
        <v>142</v>
      </c>
      <c r="F29" s="1"/>
    </row>
    <row r="30" spans="1:6" s="2" customFormat="1" x14ac:dyDescent="0.25">
      <c r="A30" s="117">
        <v>45133</v>
      </c>
      <c r="B30" s="118">
        <v>231</v>
      </c>
      <c r="C30" s="119" t="s">
        <v>138</v>
      </c>
      <c r="D30" s="119" t="s">
        <v>139</v>
      </c>
      <c r="E30" s="120" t="s">
        <v>140</v>
      </c>
      <c r="F30" s="1"/>
    </row>
    <row r="31" spans="1:6" s="2" customFormat="1" x14ac:dyDescent="0.25">
      <c r="A31" s="117">
        <v>45133</v>
      </c>
      <c r="B31" s="118">
        <v>288</v>
      </c>
      <c r="C31" s="119" t="s">
        <v>138</v>
      </c>
      <c r="D31" s="119" t="s">
        <v>131</v>
      </c>
      <c r="E31" s="120" t="s">
        <v>142</v>
      </c>
      <c r="F31" s="1"/>
    </row>
    <row r="32" spans="1:6" s="2" customFormat="1" x14ac:dyDescent="0.25">
      <c r="A32" s="117">
        <v>45152</v>
      </c>
      <c r="B32" s="118">
        <v>535.6</v>
      </c>
      <c r="C32" s="119" t="s">
        <v>138</v>
      </c>
      <c r="D32" s="119" t="s">
        <v>139</v>
      </c>
      <c r="E32" s="120" t="s">
        <v>140</v>
      </c>
      <c r="F32" s="1"/>
    </row>
    <row r="33" spans="1:6" s="2" customFormat="1" x14ac:dyDescent="0.25">
      <c r="A33" s="117">
        <v>45174</v>
      </c>
      <c r="B33" s="118">
        <v>339.6</v>
      </c>
      <c r="C33" s="119" t="s">
        <v>138</v>
      </c>
      <c r="D33" s="119" t="s">
        <v>139</v>
      </c>
      <c r="E33" s="120" t="s">
        <v>140</v>
      </c>
      <c r="F33" s="1"/>
    </row>
    <row r="34" spans="1:6" s="2" customFormat="1" x14ac:dyDescent="0.25">
      <c r="A34" s="117">
        <v>45174</v>
      </c>
      <c r="B34" s="118">
        <v>220</v>
      </c>
      <c r="C34" s="119" t="s">
        <v>138</v>
      </c>
      <c r="D34" s="119" t="s">
        <v>131</v>
      </c>
      <c r="E34" s="120" t="s">
        <v>142</v>
      </c>
      <c r="F34" s="1"/>
    </row>
    <row r="35" spans="1:6" s="2" customFormat="1" x14ac:dyDescent="0.25">
      <c r="A35" s="117">
        <v>45174</v>
      </c>
      <c r="B35" s="118">
        <v>97.6</v>
      </c>
      <c r="C35" s="119" t="s">
        <v>138</v>
      </c>
      <c r="D35" s="119" t="s">
        <v>141</v>
      </c>
      <c r="E35" s="120" t="s">
        <v>142</v>
      </c>
      <c r="F35" s="1"/>
    </row>
    <row r="36" spans="1:6" s="2" customFormat="1" x14ac:dyDescent="0.25">
      <c r="A36" s="117">
        <v>45174</v>
      </c>
      <c r="B36" s="118">
        <v>45</v>
      </c>
      <c r="C36" s="119" t="s">
        <v>138</v>
      </c>
      <c r="D36" s="119" t="s">
        <v>141</v>
      </c>
      <c r="E36" s="120" t="s">
        <v>142</v>
      </c>
      <c r="F36" s="1"/>
    </row>
    <row r="37" spans="1:6" s="2" customFormat="1" x14ac:dyDescent="0.25">
      <c r="A37" s="117">
        <v>45174</v>
      </c>
      <c r="B37" s="118">
        <v>50</v>
      </c>
      <c r="C37" s="119" t="s">
        <v>138</v>
      </c>
      <c r="D37" s="119" t="s">
        <v>141</v>
      </c>
      <c r="E37" s="120" t="s">
        <v>142</v>
      </c>
      <c r="F37" s="1"/>
    </row>
    <row r="38" spans="1:6" s="2" customFormat="1" x14ac:dyDescent="0.25">
      <c r="A38" s="117">
        <v>45175</v>
      </c>
      <c r="B38" s="118">
        <v>95.8</v>
      </c>
      <c r="C38" s="119" t="s">
        <v>138</v>
      </c>
      <c r="D38" s="119" t="s">
        <v>141</v>
      </c>
      <c r="E38" s="120" t="s">
        <v>142</v>
      </c>
      <c r="F38" s="1"/>
    </row>
    <row r="39" spans="1:6" s="2" customFormat="1" x14ac:dyDescent="0.25">
      <c r="A39" s="117">
        <v>45231</v>
      </c>
      <c r="B39" s="118">
        <v>448.6</v>
      </c>
      <c r="C39" s="119" t="s">
        <v>138</v>
      </c>
      <c r="D39" s="119" t="s">
        <v>139</v>
      </c>
      <c r="E39" s="120" t="s">
        <v>140</v>
      </c>
      <c r="F39" s="1"/>
    </row>
    <row r="40" spans="1:6" s="2" customFormat="1" x14ac:dyDescent="0.25">
      <c r="A40" s="117">
        <v>45231</v>
      </c>
      <c r="B40" s="118">
        <v>220</v>
      </c>
      <c r="C40" s="119" t="s">
        <v>138</v>
      </c>
      <c r="D40" s="119" t="s">
        <v>131</v>
      </c>
      <c r="E40" s="120" t="s">
        <v>142</v>
      </c>
      <c r="F40" s="1"/>
    </row>
    <row r="41" spans="1:6" s="2" customFormat="1" x14ac:dyDescent="0.25">
      <c r="A41" s="117">
        <v>45231</v>
      </c>
      <c r="B41" s="118">
        <v>95</v>
      </c>
      <c r="C41" s="119" t="s">
        <v>138</v>
      </c>
      <c r="D41" s="119" t="s">
        <v>141</v>
      </c>
      <c r="E41" s="120" t="s">
        <v>142</v>
      </c>
      <c r="F41" s="1"/>
    </row>
    <row r="42" spans="1:6" s="2" customFormat="1" x14ac:dyDescent="0.25">
      <c r="A42" s="117">
        <v>45267</v>
      </c>
      <c r="B42" s="118">
        <v>748</v>
      </c>
      <c r="C42" s="119" t="s">
        <v>138</v>
      </c>
      <c r="D42" s="119" t="s">
        <v>139</v>
      </c>
      <c r="E42" s="120" t="s">
        <v>140</v>
      </c>
      <c r="F42" s="1"/>
    </row>
    <row r="43" spans="1:6" s="2" customFormat="1" x14ac:dyDescent="0.25">
      <c r="A43" s="117">
        <v>45267</v>
      </c>
      <c r="B43" s="118">
        <v>235</v>
      </c>
      <c r="C43" s="119" t="s">
        <v>143</v>
      </c>
      <c r="D43" s="119" t="s">
        <v>131</v>
      </c>
      <c r="E43" s="120" t="s">
        <v>142</v>
      </c>
      <c r="F43" s="1"/>
    </row>
    <row r="44" spans="1:6" s="2" customFormat="1" x14ac:dyDescent="0.25">
      <c r="A44" s="117">
        <v>45267</v>
      </c>
      <c r="B44" s="118">
        <v>15.5</v>
      </c>
      <c r="C44" s="119" t="s">
        <v>138</v>
      </c>
      <c r="D44" s="119" t="s">
        <v>144</v>
      </c>
      <c r="E44" s="120" t="s">
        <v>142</v>
      </c>
      <c r="F44" s="1"/>
    </row>
    <row r="45" spans="1:6" s="2" customFormat="1" x14ac:dyDescent="0.25">
      <c r="A45" s="117">
        <v>45267</v>
      </c>
      <c r="B45" s="118">
        <v>65</v>
      </c>
      <c r="C45" s="119" t="s">
        <v>138</v>
      </c>
      <c r="D45" s="119" t="s">
        <v>141</v>
      </c>
      <c r="E45" s="120" t="s">
        <v>142</v>
      </c>
      <c r="F45" s="1"/>
    </row>
    <row r="46" spans="1:6" s="2" customFormat="1" x14ac:dyDescent="0.25">
      <c r="A46" s="167">
        <v>45268</v>
      </c>
      <c r="B46" s="168">
        <v>95</v>
      </c>
      <c r="C46" s="169" t="s">
        <v>138</v>
      </c>
      <c r="D46" s="169" t="s">
        <v>141</v>
      </c>
      <c r="E46" s="170" t="s">
        <v>142</v>
      </c>
      <c r="F46" s="1"/>
    </row>
    <row r="47" spans="1:6" s="2" customFormat="1" x14ac:dyDescent="0.25">
      <c r="A47" s="117">
        <v>45320</v>
      </c>
      <c r="B47" s="118">
        <v>469.8</v>
      </c>
      <c r="C47" s="119" t="s">
        <v>138</v>
      </c>
      <c r="D47" s="119" t="s">
        <v>139</v>
      </c>
      <c r="E47" s="120" t="s">
        <v>140</v>
      </c>
      <c r="F47" s="1"/>
    </row>
    <row r="48" spans="1:6" s="2" customFormat="1" x14ac:dyDescent="0.25">
      <c r="A48" s="117">
        <v>45320</v>
      </c>
      <c r="B48" s="118">
        <v>234.73</v>
      </c>
      <c r="C48" s="119" t="s">
        <v>138</v>
      </c>
      <c r="D48" s="119" t="s">
        <v>131</v>
      </c>
      <c r="E48" s="120" t="s">
        <v>142</v>
      </c>
      <c r="F48" s="1"/>
    </row>
    <row r="49" spans="1:6" s="2" customFormat="1" x14ac:dyDescent="0.25">
      <c r="A49" s="163">
        <v>45320</v>
      </c>
      <c r="B49" s="164">
        <v>66.98</v>
      </c>
      <c r="C49" s="165" t="s">
        <v>138</v>
      </c>
      <c r="D49" s="165" t="s">
        <v>145</v>
      </c>
      <c r="E49" s="166" t="s">
        <v>142</v>
      </c>
      <c r="F49" s="1"/>
    </row>
    <row r="50" spans="1:6" s="2" customFormat="1" x14ac:dyDescent="0.25">
      <c r="A50" s="163">
        <v>45321</v>
      </c>
      <c r="B50" s="164">
        <v>53.76</v>
      </c>
      <c r="C50" s="165" t="s">
        <v>143</v>
      </c>
      <c r="D50" s="165" t="s">
        <v>145</v>
      </c>
      <c r="E50" s="166" t="s">
        <v>142</v>
      </c>
      <c r="F50" s="1"/>
    </row>
    <row r="51" spans="1:6" s="2" customFormat="1" x14ac:dyDescent="0.25">
      <c r="A51" s="163">
        <v>45345</v>
      </c>
      <c r="B51" s="164">
        <v>57</v>
      </c>
      <c r="C51" s="165" t="s">
        <v>138</v>
      </c>
      <c r="D51" s="165" t="s">
        <v>141</v>
      </c>
      <c r="E51" s="166" t="s">
        <v>146</v>
      </c>
      <c r="F51" s="1"/>
    </row>
    <row r="52" spans="1:6" s="2" customFormat="1" x14ac:dyDescent="0.25">
      <c r="A52" s="163">
        <v>45345</v>
      </c>
      <c r="B52" s="164">
        <v>443.8</v>
      </c>
      <c r="C52" s="165" t="s">
        <v>138</v>
      </c>
      <c r="D52" s="165" t="s">
        <v>139</v>
      </c>
      <c r="E52" s="166" t="s">
        <v>140</v>
      </c>
      <c r="F52" s="1"/>
    </row>
    <row r="53" spans="1:6" s="2" customFormat="1" x14ac:dyDescent="0.25">
      <c r="A53" s="117">
        <v>45345</v>
      </c>
      <c r="B53" s="118">
        <v>1285.71</v>
      </c>
      <c r="C53" s="119" t="s">
        <v>138</v>
      </c>
      <c r="D53" s="119" t="s">
        <v>147</v>
      </c>
      <c r="E53" s="120" t="s">
        <v>142</v>
      </c>
      <c r="F53" s="1"/>
    </row>
    <row r="54" spans="1:6" s="2" customFormat="1" x14ac:dyDescent="0.25">
      <c r="A54" s="117">
        <v>45345</v>
      </c>
      <c r="B54" s="118">
        <v>53.94</v>
      </c>
      <c r="C54" s="119" t="s">
        <v>138</v>
      </c>
      <c r="D54" s="119" t="s">
        <v>145</v>
      </c>
      <c r="E54" s="120" t="s">
        <v>142</v>
      </c>
      <c r="F54" s="1"/>
    </row>
    <row r="55" spans="1:6" s="2" customFormat="1" x14ac:dyDescent="0.25">
      <c r="A55" s="117">
        <v>45384</v>
      </c>
      <c r="B55" s="118">
        <v>30.8</v>
      </c>
      <c r="C55" s="119" t="s">
        <v>138</v>
      </c>
      <c r="D55" s="119" t="s">
        <v>148</v>
      </c>
      <c r="E55" s="120" t="s">
        <v>142</v>
      </c>
      <c r="F55" s="1"/>
    </row>
    <row r="56" spans="1:6" s="2" customFormat="1" x14ac:dyDescent="0.25">
      <c r="A56" s="117">
        <v>45385</v>
      </c>
      <c r="B56" s="118">
        <v>125.8</v>
      </c>
      <c r="C56" s="119" t="s">
        <v>138</v>
      </c>
      <c r="D56" s="119" t="s">
        <v>139</v>
      </c>
      <c r="E56" s="120" t="s">
        <v>149</v>
      </c>
      <c r="F56" s="1"/>
    </row>
    <row r="57" spans="1:6" s="2" customFormat="1" x14ac:dyDescent="0.25">
      <c r="A57" s="117">
        <v>45385</v>
      </c>
      <c r="B57" s="118">
        <v>895.52</v>
      </c>
      <c r="C57" s="119" t="s">
        <v>138</v>
      </c>
      <c r="D57" s="119" t="s">
        <v>150</v>
      </c>
      <c r="E57" s="120" t="s">
        <v>142</v>
      </c>
      <c r="F57" s="1"/>
    </row>
    <row r="58" spans="1:6" s="2" customFormat="1" x14ac:dyDescent="0.25">
      <c r="A58" s="117">
        <v>45352</v>
      </c>
      <c r="B58" s="118">
        <v>52.5</v>
      </c>
      <c r="C58" s="119" t="s">
        <v>138</v>
      </c>
      <c r="D58" s="119" t="s">
        <v>145</v>
      </c>
      <c r="E58" s="120" t="s">
        <v>142</v>
      </c>
      <c r="F58" s="1"/>
    </row>
    <row r="59" spans="1:6" s="2" customFormat="1" x14ac:dyDescent="0.25">
      <c r="A59" s="117">
        <v>45372</v>
      </c>
      <c r="B59" s="118">
        <v>633.1</v>
      </c>
      <c r="C59" s="119" t="s">
        <v>138</v>
      </c>
      <c r="D59" s="119" t="s">
        <v>139</v>
      </c>
      <c r="E59" s="120" t="s">
        <v>140</v>
      </c>
      <c r="F59" s="1"/>
    </row>
    <row r="60" spans="1:6" s="2" customFormat="1" x14ac:dyDescent="0.25">
      <c r="A60" s="117">
        <v>45372</v>
      </c>
      <c r="B60" s="118">
        <v>470</v>
      </c>
      <c r="C60" s="119" t="s">
        <v>138</v>
      </c>
      <c r="D60" s="119" t="s">
        <v>151</v>
      </c>
      <c r="E60" s="120" t="s">
        <v>142</v>
      </c>
      <c r="F60" s="1"/>
    </row>
    <row r="61" spans="1:6" s="2" customFormat="1" x14ac:dyDescent="0.25">
      <c r="A61" s="117">
        <v>45372</v>
      </c>
      <c r="B61" s="118">
        <v>37.090000000000003</v>
      </c>
      <c r="C61" s="119" t="s">
        <v>138</v>
      </c>
      <c r="D61" s="119" t="s">
        <v>145</v>
      </c>
      <c r="E61" s="120" t="s">
        <v>146</v>
      </c>
      <c r="F61" s="1"/>
    </row>
    <row r="62" spans="1:6" s="2" customFormat="1" x14ac:dyDescent="0.25">
      <c r="A62" s="117">
        <v>45384</v>
      </c>
      <c r="B62" s="118">
        <v>30.8</v>
      </c>
      <c r="C62" s="119" t="s">
        <v>138</v>
      </c>
      <c r="D62" s="119" t="s">
        <v>152</v>
      </c>
      <c r="E62" s="120" t="s">
        <v>142</v>
      </c>
      <c r="F62" s="1"/>
    </row>
    <row r="63" spans="1:6" s="2" customFormat="1" x14ac:dyDescent="0.25">
      <c r="A63" s="117">
        <v>45385</v>
      </c>
      <c r="B63" s="118">
        <v>1119.4000000000001</v>
      </c>
      <c r="C63" s="119" t="s">
        <v>138</v>
      </c>
      <c r="D63" s="119" t="s">
        <v>147</v>
      </c>
      <c r="E63" s="120" t="s">
        <v>142</v>
      </c>
      <c r="F63" s="1"/>
    </row>
    <row r="64" spans="1:6" s="2" customFormat="1" x14ac:dyDescent="0.25">
      <c r="A64" s="117">
        <v>45388</v>
      </c>
      <c r="B64" s="118">
        <v>20.5</v>
      </c>
      <c r="C64" s="119" t="s">
        <v>138</v>
      </c>
      <c r="D64" s="119" t="s">
        <v>152</v>
      </c>
      <c r="E64" s="120" t="s">
        <v>142</v>
      </c>
      <c r="F64" s="1"/>
    </row>
    <row r="65" spans="1:6" s="2" customFormat="1" x14ac:dyDescent="0.25">
      <c r="A65" s="117">
        <v>45390</v>
      </c>
      <c r="B65" s="118">
        <v>566.5</v>
      </c>
      <c r="C65" s="119" t="s">
        <v>138</v>
      </c>
      <c r="D65" s="119" t="s">
        <v>139</v>
      </c>
      <c r="E65" s="120" t="s">
        <v>140</v>
      </c>
      <c r="F65" s="1"/>
    </row>
    <row r="66" spans="1:6" s="2" customFormat="1" x14ac:dyDescent="0.25">
      <c r="A66" s="117">
        <v>45426</v>
      </c>
      <c r="B66" s="118">
        <v>550</v>
      </c>
      <c r="C66" s="119" t="s">
        <v>138</v>
      </c>
      <c r="D66" s="119" t="s">
        <v>139</v>
      </c>
      <c r="E66" s="120" t="s">
        <v>140</v>
      </c>
      <c r="F66" s="1"/>
    </row>
    <row r="67" spans="1:6" s="2" customFormat="1" x14ac:dyDescent="0.25">
      <c r="A67" s="117">
        <v>45426</v>
      </c>
      <c r="B67" s="118">
        <v>33.6</v>
      </c>
      <c r="C67" s="119" t="s">
        <v>138</v>
      </c>
      <c r="D67" s="119" t="s">
        <v>145</v>
      </c>
      <c r="E67" s="120" t="s">
        <v>146</v>
      </c>
      <c r="F67" s="1"/>
    </row>
    <row r="68" spans="1:6" s="2" customFormat="1" x14ac:dyDescent="0.25">
      <c r="A68" s="117">
        <v>45426</v>
      </c>
      <c r="B68" s="118">
        <v>478</v>
      </c>
      <c r="C68" s="119" t="s">
        <v>138</v>
      </c>
      <c r="D68" s="119" t="s">
        <v>151</v>
      </c>
      <c r="E68" s="120" t="s">
        <v>142</v>
      </c>
      <c r="F68" s="1"/>
    </row>
    <row r="69" spans="1:6" s="2" customFormat="1" x14ac:dyDescent="0.25">
      <c r="A69" s="117">
        <v>45433</v>
      </c>
      <c r="B69" s="118">
        <v>414.4</v>
      </c>
      <c r="C69" s="119" t="s">
        <v>138</v>
      </c>
      <c r="D69" s="119" t="s">
        <v>139</v>
      </c>
      <c r="E69" s="120" t="s">
        <v>140</v>
      </c>
      <c r="F69" s="1"/>
    </row>
    <row r="70" spans="1:6" s="2" customFormat="1" x14ac:dyDescent="0.25">
      <c r="A70" s="117">
        <v>45433</v>
      </c>
      <c r="B70" s="118">
        <v>60.08</v>
      </c>
      <c r="C70" s="119" t="s">
        <v>138</v>
      </c>
      <c r="D70" s="119" t="s">
        <v>145</v>
      </c>
      <c r="E70" s="120" t="s">
        <v>142</v>
      </c>
      <c r="F70" s="1"/>
    </row>
    <row r="71" spans="1:6" s="2" customFormat="1" x14ac:dyDescent="0.25">
      <c r="A71" s="117">
        <v>45433</v>
      </c>
      <c r="B71" s="118">
        <v>58.98</v>
      </c>
      <c r="C71" s="119" t="s">
        <v>138</v>
      </c>
      <c r="D71" s="119" t="s">
        <v>145</v>
      </c>
      <c r="E71" s="120" t="s">
        <v>142</v>
      </c>
      <c r="F71" s="1"/>
    </row>
    <row r="72" spans="1:6" s="2" customFormat="1" x14ac:dyDescent="0.25">
      <c r="A72" s="117">
        <v>45433</v>
      </c>
      <c r="B72" s="118">
        <v>13.77</v>
      </c>
      <c r="C72" s="119" t="s">
        <v>138</v>
      </c>
      <c r="D72" s="119" t="s">
        <v>152</v>
      </c>
      <c r="E72" s="120" t="s">
        <v>142</v>
      </c>
      <c r="F72" s="1"/>
    </row>
    <row r="73" spans="1:6" s="2" customFormat="1" x14ac:dyDescent="0.25">
      <c r="A73" s="117">
        <v>45442</v>
      </c>
      <c r="B73" s="118">
        <v>562.5</v>
      </c>
      <c r="C73" s="119" t="s">
        <v>153</v>
      </c>
      <c r="D73" s="119" t="s">
        <v>139</v>
      </c>
      <c r="E73" s="120" t="s">
        <v>140</v>
      </c>
      <c r="F73" s="1"/>
    </row>
    <row r="74" spans="1:6" s="2" customFormat="1" x14ac:dyDescent="0.25">
      <c r="A74" s="117">
        <v>45442</v>
      </c>
      <c r="B74" s="118">
        <v>32.56</v>
      </c>
      <c r="C74" s="119" t="s">
        <v>153</v>
      </c>
      <c r="D74" s="119" t="s">
        <v>145</v>
      </c>
      <c r="E74" s="120" t="s">
        <v>146</v>
      </c>
      <c r="F74" s="1"/>
    </row>
    <row r="75" spans="1:6" s="2" customFormat="1" x14ac:dyDescent="0.25">
      <c r="A75" s="117">
        <v>45442</v>
      </c>
      <c r="B75" s="118">
        <v>260</v>
      </c>
      <c r="C75" s="119" t="s">
        <v>153</v>
      </c>
      <c r="D75" s="119" t="s">
        <v>131</v>
      </c>
      <c r="E75" s="120" t="s">
        <v>142</v>
      </c>
      <c r="F75" s="1"/>
    </row>
    <row r="76" spans="1:6" s="2" customFormat="1" x14ac:dyDescent="0.25">
      <c r="A76" s="117">
        <v>45442</v>
      </c>
      <c r="B76" s="118">
        <v>58.81</v>
      </c>
      <c r="C76" s="119" t="s">
        <v>153</v>
      </c>
      <c r="D76" s="119" t="s">
        <v>145</v>
      </c>
      <c r="E76" s="120" t="s">
        <v>142</v>
      </c>
      <c r="F76" s="1"/>
    </row>
    <row r="77" spans="1:6" s="2" customFormat="1" x14ac:dyDescent="0.25">
      <c r="A77" s="117">
        <v>45445</v>
      </c>
      <c r="B77" s="118">
        <v>57.04</v>
      </c>
      <c r="C77" s="119" t="s">
        <v>153</v>
      </c>
      <c r="D77" s="119" t="s">
        <v>145</v>
      </c>
      <c r="E77" s="120" t="s">
        <v>142</v>
      </c>
      <c r="F77" s="1"/>
    </row>
    <row r="78" spans="1:6" s="2" customFormat="1" x14ac:dyDescent="0.25">
      <c r="A78" s="117">
        <v>45445</v>
      </c>
      <c r="B78" s="118">
        <v>34.369999999999997</v>
      </c>
      <c r="C78" s="119" t="s">
        <v>153</v>
      </c>
      <c r="D78" s="119" t="s">
        <v>145</v>
      </c>
      <c r="E78" s="120" t="s">
        <v>146</v>
      </c>
      <c r="F78" s="1"/>
    </row>
    <row r="79" spans="1:6" s="2" customFormat="1" x14ac:dyDescent="0.25">
      <c r="A79" s="117">
        <v>45463</v>
      </c>
      <c r="B79" s="118">
        <v>500.5</v>
      </c>
      <c r="C79" s="119" t="s">
        <v>153</v>
      </c>
      <c r="D79" s="119" t="s">
        <v>139</v>
      </c>
      <c r="E79" s="120" t="s">
        <v>140</v>
      </c>
      <c r="F79" s="1"/>
    </row>
    <row r="80" spans="1:6" s="2" customFormat="1" x14ac:dyDescent="0.25">
      <c r="A80" s="117">
        <v>45463</v>
      </c>
      <c r="B80" s="118">
        <v>57.07</v>
      </c>
      <c r="C80" s="119" t="s">
        <v>153</v>
      </c>
      <c r="D80" s="119" t="s">
        <v>145</v>
      </c>
      <c r="E80" s="120" t="s">
        <v>142</v>
      </c>
      <c r="F80" s="1"/>
    </row>
    <row r="81" spans="1:6" s="2" customFormat="1" x14ac:dyDescent="0.25">
      <c r="A81" s="117">
        <v>45471</v>
      </c>
      <c r="B81" s="118">
        <v>371</v>
      </c>
      <c r="C81" s="119" t="s">
        <v>153</v>
      </c>
      <c r="D81" s="119" t="s">
        <v>139</v>
      </c>
      <c r="E81" s="120" t="s">
        <v>154</v>
      </c>
      <c r="F81" s="1"/>
    </row>
    <row r="82" spans="1:6" s="2" customFormat="1" x14ac:dyDescent="0.25">
      <c r="A82" s="117">
        <v>45471</v>
      </c>
      <c r="B82" s="118">
        <v>5.9</v>
      </c>
      <c r="C82" s="119" t="s">
        <v>153</v>
      </c>
      <c r="D82" s="119" t="s">
        <v>152</v>
      </c>
      <c r="E82" s="120" t="s">
        <v>155</v>
      </c>
      <c r="F82" s="1"/>
    </row>
    <row r="83" spans="1:6" s="2" customFormat="1" x14ac:dyDescent="0.25">
      <c r="A83" s="117">
        <v>45471</v>
      </c>
      <c r="B83" s="118">
        <v>14.2</v>
      </c>
      <c r="C83" s="119" t="s">
        <v>153</v>
      </c>
      <c r="D83" s="119" t="s">
        <v>152</v>
      </c>
      <c r="E83" s="120" t="s">
        <v>155</v>
      </c>
      <c r="F83" s="1"/>
    </row>
    <row r="84" spans="1:6" s="2" customFormat="1" x14ac:dyDescent="0.25">
      <c r="A84" s="117">
        <v>45471</v>
      </c>
      <c r="B84" s="118">
        <v>32.92</v>
      </c>
      <c r="C84" s="119" t="s">
        <v>153</v>
      </c>
      <c r="D84" s="119" t="s">
        <v>145</v>
      </c>
      <c r="E84" s="120" t="s">
        <v>155</v>
      </c>
      <c r="F84" s="1"/>
    </row>
    <row r="85" spans="1:6" s="2" customFormat="1" x14ac:dyDescent="0.25">
      <c r="A85" s="117"/>
      <c r="B85" s="118"/>
      <c r="C85" s="119"/>
      <c r="D85" s="119"/>
      <c r="E85" s="120"/>
      <c r="F85" s="1"/>
    </row>
    <row r="86" spans="1:6" s="2" customFormat="1" hidden="1" x14ac:dyDescent="0.25">
      <c r="A86" s="117"/>
      <c r="B86" s="118"/>
      <c r="C86" s="119"/>
      <c r="D86" s="119"/>
      <c r="E86" s="120"/>
      <c r="F86" s="1"/>
    </row>
    <row r="87" spans="1:6" ht="19.5" customHeight="1" x14ac:dyDescent="0.25">
      <c r="A87" s="108"/>
      <c r="B87" s="109"/>
      <c r="C87" s="110"/>
      <c r="D87" s="110"/>
      <c r="E87" s="111"/>
      <c r="F87" s="1"/>
    </row>
    <row r="88" spans="1:6" ht="10.5" customHeight="1" x14ac:dyDescent="0.25">
      <c r="A88" s="71" t="s">
        <v>156</v>
      </c>
      <c r="B88" s="72">
        <f>SUM(B27:B87)</f>
        <v>14866.93</v>
      </c>
      <c r="C88" s="128" t="str">
        <f>IF(SUBTOTAL(3,B27:B87)=SUBTOTAL(103,B27:B87),'Summary and sign-off'!$A$48,'Summary and sign-off'!$A$49)</f>
        <v>Check - there are no hidden rows with data</v>
      </c>
      <c r="D88" s="199" t="str">
        <f>IF('Summary and sign-off'!F56='Summary and sign-off'!F54,'Summary and sign-off'!A51,'Summary and sign-off'!A50)</f>
        <v>Check - each entry provides sufficient information</v>
      </c>
      <c r="E88" s="199"/>
      <c r="F88" s="17"/>
    </row>
    <row r="89" spans="1:6" ht="24.75" customHeight="1" x14ac:dyDescent="0.25">
      <c r="A89" s="17"/>
      <c r="B89" s="19"/>
      <c r="C89" s="17"/>
      <c r="D89" s="17"/>
      <c r="E89" s="17"/>
      <c r="F89" s="17"/>
    </row>
    <row r="90" spans="1:6" ht="27" customHeight="1" x14ac:dyDescent="0.25">
      <c r="A90" s="201" t="s">
        <v>157</v>
      </c>
      <c r="B90" s="201"/>
      <c r="C90" s="201"/>
      <c r="D90" s="201"/>
      <c r="E90" s="201"/>
      <c r="F90" s="17"/>
    </row>
    <row r="91" spans="1:6" s="2" customFormat="1" ht="26.4" x14ac:dyDescent="0.25">
      <c r="A91" s="24" t="s">
        <v>122</v>
      </c>
      <c r="B91" s="24" t="s">
        <v>65</v>
      </c>
      <c r="C91" s="24" t="s">
        <v>158</v>
      </c>
      <c r="D91" s="24" t="s">
        <v>159</v>
      </c>
      <c r="E91" s="24" t="s">
        <v>126</v>
      </c>
      <c r="F91" s="28"/>
    </row>
    <row r="92" spans="1:6" s="2" customFormat="1" x14ac:dyDescent="0.25">
      <c r="A92" s="24"/>
      <c r="B92" s="24"/>
      <c r="C92" s="24"/>
      <c r="D92" s="24"/>
      <c r="E92" s="24"/>
      <c r="F92" s="28"/>
    </row>
    <row r="93" spans="1:6" s="2" customFormat="1" x14ac:dyDescent="0.25">
      <c r="A93" s="24"/>
      <c r="B93" s="24"/>
      <c r="C93" s="24"/>
      <c r="D93" s="24"/>
      <c r="E93" s="24"/>
      <c r="F93" s="28"/>
    </row>
    <row r="94" spans="1:6" s="2" customFormat="1" x14ac:dyDescent="0.25">
      <c r="A94" s="133"/>
      <c r="B94" s="126"/>
      <c r="C94" s="119"/>
      <c r="D94" s="119"/>
      <c r="E94" s="120"/>
      <c r="F94" s="1"/>
    </row>
    <row r="95" spans="1:6" s="2" customFormat="1" x14ac:dyDescent="0.25">
      <c r="A95" s="133">
        <v>45120</v>
      </c>
      <c r="B95" s="126">
        <v>14</v>
      </c>
      <c r="C95" s="119" t="s">
        <v>160</v>
      </c>
      <c r="D95" s="119" t="s">
        <v>161</v>
      </c>
      <c r="E95" s="120" t="s">
        <v>146</v>
      </c>
      <c r="F95" s="1"/>
    </row>
    <row r="96" spans="1:6" s="2" customFormat="1" x14ac:dyDescent="0.25">
      <c r="A96" s="133">
        <v>45174</v>
      </c>
      <c r="B96" s="126">
        <v>86</v>
      </c>
      <c r="C96" s="119" t="s">
        <v>162</v>
      </c>
      <c r="D96" s="119" t="s">
        <v>161</v>
      </c>
      <c r="E96" s="120" t="s">
        <v>146</v>
      </c>
      <c r="F96" s="1"/>
    </row>
    <row r="97" spans="1:6" s="2" customFormat="1" x14ac:dyDescent="0.25">
      <c r="A97" s="117">
        <v>45232</v>
      </c>
      <c r="B97" s="118">
        <v>64.349999999999994</v>
      </c>
      <c r="C97" s="119" t="s">
        <v>162</v>
      </c>
      <c r="D97" s="119" t="s">
        <v>161</v>
      </c>
      <c r="E97" s="120" t="s">
        <v>146</v>
      </c>
      <c r="F97" s="1"/>
    </row>
    <row r="98" spans="1:6" s="2" customFormat="1" x14ac:dyDescent="0.25">
      <c r="A98" s="117">
        <v>45232</v>
      </c>
      <c r="B98" s="118">
        <v>26.3</v>
      </c>
      <c r="C98" s="119" t="s">
        <v>160</v>
      </c>
      <c r="D98" s="119" t="s">
        <v>163</v>
      </c>
      <c r="E98" s="120" t="s">
        <v>142</v>
      </c>
      <c r="F98" s="1"/>
    </row>
    <row r="99" spans="1:6" s="2" customFormat="1" x14ac:dyDescent="0.25">
      <c r="A99" s="117">
        <v>45267</v>
      </c>
      <c r="B99" s="118">
        <v>101.5</v>
      </c>
      <c r="C99" s="119" t="s">
        <v>160</v>
      </c>
      <c r="D99" s="119" t="s">
        <v>164</v>
      </c>
      <c r="E99" s="120" t="s">
        <v>142</v>
      </c>
      <c r="F99" s="1"/>
    </row>
    <row r="100" spans="1:6" s="2" customFormat="1" x14ac:dyDescent="0.25">
      <c r="A100" s="117">
        <v>45268</v>
      </c>
      <c r="B100" s="118">
        <v>82</v>
      </c>
      <c r="C100" s="119" t="s">
        <v>160</v>
      </c>
      <c r="D100" s="119" t="s">
        <v>161</v>
      </c>
      <c r="E100" s="120" t="s">
        <v>146</v>
      </c>
      <c r="F100" s="1"/>
    </row>
    <row r="101" spans="1:6" s="2" customFormat="1" x14ac:dyDescent="0.25">
      <c r="A101" s="133" t="s">
        <v>165</v>
      </c>
      <c r="B101" s="118">
        <v>90</v>
      </c>
      <c r="C101" s="119" t="s">
        <v>160</v>
      </c>
      <c r="D101" s="159" t="s">
        <v>161</v>
      </c>
      <c r="E101" s="120" t="s">
        <v>146</v>
      </c>
      <c r="F101" s="1"/>
    </row>
    <row r="102" spans="1:6" s="2" customFormat="1" x14ac:dyDescent="0.25">
      <c r="A102" s="117">
        <v>45320</v>
      </c>
      <c r="B102" s="118">
        <v>27.68</v>
      </c>
      <c r="C102" s="119" t="s">
        <v>160</v>
      </c>
      <c r="D102" s="119" t="s">
        <v>145</v>
      </c>
      <c r="E102" s="120" t="s">
        <v>142</v>
      </c>
      <c r="F102" s="1"/>
    </row>
    <row r="103" spans="1:6" s="2" customFormat="1" x14ac:dyDescent="0.25">
      <c r="A103" s="163">
        <v>45321</v>
      </c>
      <c r="B103" s="164">
        <v>90</v>
      </c>
      <c r="C103" s="165" t="s">
        <v>138</v>
      </c>
      <c r="D103" s="165" t="s">
        <v>166</v>
      </c>
      <c r="E103" s="166" t="s">
        <v>146</v>
      </c>
      <c r="F103" s="1"/>
    </row>
    <row r="104" spans="1:6" s="2" customFormat="1" x14ac:dyDescent="0.25">
      <c r="A104" s="117">
        <v>45348</v>
      </c>
      <c r="B104" s="118">
        <v>25.31</v>
      </c>
      <c r="C104" s="119" t="s">
        <v>160</v>
      </c>
      <c r="D104" s="119" t="s">
        <v>145</v>
      </c>
      <c r="E104" s="120" t="s">
        <v>142</v>
      </c>
      <c r="F104" s="1"/>
    </row>
    <row r="105" spans="1:6" s="2" customFormat="1" x14ac:dyDescent="0.25">
      <c r="A105" s="117">
        <v>45351</v>
      </c>
      <c r="B105" s="118">
        <v>15</v>
      </c>
      <c r="C105" s="119" t="s">
        <v>160</v>
      </c>
      <c r="D105" s="119" t="s">
        <v>167</v>
      </c>
      <c r="E105" s="120" t="s">
        <v>142</v>
      </c>
      <c r="F105" s="1"/>
    </row>
    <row r="106" spans="1:6" s="2" customFormat="1" x14ac:dyDescent="0.25">
      <c r="A106" s="117">
        <v>45351</v>
      </c>
      <c r="B106" s="118">
        <v>32.03</v>
      </c>
      <c r="C106" s="119" t="s">
        <v>153</v>
      </c>
      <c r="D106" s="119" t="s">
        <v>145</v>
      </c>
      <c r="E106" s="120" t="s">
        <v>142</v>
      </c>
      <c r="F106" s="1"/>
    </row>
    <row r="107" spans="1:6" s="2" customFormat="1" x14ac:dyDescent="0.25">
      <c r="A107" s="117">
        <v>45351</v>
      </c>
      <c r="B107" s="118">
        <v>23.39</v>
      </c>
      <c r="C107" s="119" t="s">
        <v>153</v>
      </c>
      <c r="D107" s="119" t="s">
        <v>145</v>
      </c>
      <c r="E107" s="120" t="s">
        <v>142</v>
      </c>
      <c r="F107" s="1"/>
    </row>
    <row r="108" spans="1:6" s="2" customFormat="1" x14ac:dyDescent="0.25">
      <c r="A108" s="117">
        <v>45351</v>
      </c>
      <c r="B108" s="118">
        <v>35.200000000000003</v>
      </c>
      <c r="C108" s="119" t="s">
        <v>138</v>
      </c>
      <c r="D108" s="119" t="s">
        <v>141</v>
      </c>
      <c r="E108" s="120" t="s">
        <v>142</v>
      </c>
      <c r="F108" s="1"/>
    </row>
    <row r="109" spans="1:6" s="2" customFormat="1" x14ac:dyDescent="0.25">
      <c r="A109" s="117">
        <v>45352</v>
      </c>
      <c r="B109" s="118">
        <v>23.16</v>
      </c>
      <c r="C109" s="119" t="s">
        <v>153</v>
      </c>
      <c r="D109" s="119" t="s">
        <v>145</v>
      </c>
      <c r="E109" s="120" t="s">
        <v>142</v>
      </c>
      <c r="F109" s="1"/>
    </row>
    <row r="110" spans="1:6" s="2" customFormat="1" x14ac:dyDescent="0.25">
      <c r="A110" s="117">
        <v>45372</v>
      </c>
      <c r="B110" s="118">
        <v>10.89</v>
      </c>
      <c r="C110" s="119" t="s">
        <v>160</v>
      </c>
      <c r="D110" s="119" t="s">
        <v>145</v>
      </c>
      <c r="E110" s="120" t="s">
        <v>142</v>
      </c>
      <c r="F110" s="1"/>
    </row>
    <row r="111" spans="1:6" s="2" customFormat="1" x14ac:dyDescent="0.25">
      <c r="A111" s="117">
        <v>45374</v>
      </c>
      <c r="B111" s="118">
        <v>8</v>
      </c>
      <c r="C111" s="119" t="s">
        <v>160</v>
      </c>
      <c r="D111" s="119" t="s">
        <v>168</v>
      </c>
      <c r="E111" s="120" t="s">
        <v>146</v>
      </c>
      <c r="F111" s="1"/>
    </row>
    <row r="112" spans="1:6" s="2" customFormat="1" x14ac:dyDescent="0.25">
      <c r="A112" s="117">
        <v>45385</v>
      </c>
      <c r="B112" s="118">
        <v>26.19</v>
      </c>
      <c r="C112" s="119" t="s">
        <v>138</v>
      </c>
      <c r="D112" s="119" t="s">
        <v>145</v>
      </c>
      <c r="E112" s="120" t="s">
        <v>142</v>
      </c>
      <c r="F112" s="1"/>
    </row>
    <row r="113" spans="1:6" s="2" customFormat="1" x14ac:dyDescent="0.25">
      <c r="A113" s="117">
        <v>45385</v>
      </c>
      <c r="B113" s="118">
        <v>9.7200000000000006</v>
      </c>
      <c r="C113" s="119" t="s">
        <v>160</v>
      </c>
      <c r="D113" s="119" t="s">
        <v>145</v>
      </c>
      <c r="E113" s="120" t="s">
        <v>142</v>
      </c>
      <c r="F113" s="182"/>
    </row>
    <row r="114" spans="1:6" s="2" customFormat="1" x14ac:dyDescent="0.25">
      <c r="A114" s="117">
        <v>45385</v>
      </c>
      <c r="B114" s="118">
        <v>21.58</v>
      </c>
      <c r="C114" s="119" t="s">
        <v>160</v>
      </c>
      <c r="D114" s="119" t="s">
        <v>145</v>
      </c>
      <c r="E114" s="120" t="s">
        <v>142</v>
      </c>
      <c r="F114" s="182"/>
    </row>
    <row r="115" spans="1:6" s="2" customFormat="1" x14ac:dyDescent="0.25">
      <c r="A115" s="117">
        <v>45386</v>
      </c>
      <c r="B115" s="118">
        <v>21.93</v>
      </c>
      <c r="C115" s="119" t="s">
        <v>160</v>
      </c>
      <c r="D115" s="119" t="s">
        <v>145</v>
      </c>
      <c r="E115" s="120" t="s">
        <v>142</v>
      </c>
      <c r="F115" s="182"/>
    </row>
    <row r="116" spans="1:6" s="2" customFormat="1" x14ac:dyDescent="0.25">
      <c r="A116" s="117">
        <v>45386</v>
      </c>
      <c r="B116" s="118">
        <v>19.600000000000001</v>
      </c>
      <c r="C116" s="119" t="s">
        <v>160</v>
      </c>
      <c r="D116" s="119" t="s">
        <v>145</v>
      </c>
      <c r="E116" s="120" t="s">
        <v>142</v>
      </c>
      <c r="F116" s="1"/>
    </row>
    <row r="117" spans="1:6" s="2" customFormat="1" x14ac:dyDescent="0.25">
      <c r="A117" s="117">
        <v>45387</v>
      </c>
      <c r="B117" s="118">
        <v>20.010000000000002</v>
      </c>
      <c r="C117" s="119" t="s">
        <v>160</v>
      </c>
      <c r="D117" s="119" t="s">
        <v>145</v>
      </c>
      <c r="E117" s="120" t="s">
        <v>142</v>
      </c>
      <c r="F117" s="1"/>
    </row>
    <row r="118" spans="1:6" s="2" customFormat="1" x14ac:dyDescent="0.25">
      <c r="A118" s="117">
        <v>45387</v>
      </c>
      <c r="B118" s="118">
        <v>19.07</v>
      </c>
      <c r="C118" s="119" t="s">
        <v>160</v>
      </c>
      <c r="D118" s="119" t="s">
        <v>145</v>
      </c>
      <c r="E118" s="120" t="s">
        <v>142</v>
      </c>
      <c r="F118" s="1"/>
    </row>
    <row r="119" spans="1:6" s="2" customFormat="1" x14ac:dyDescent="0.25">
      <c r="A119" s="117">
        <v>45388</v>
      </c>
      <c r="B119" s="118">
        <v>19.54</v>
      </c>
      <c r="C119" s="119" t="s">
        <v>153</v>
      </c>
      <c r="D119" s="119" t="s">
        <v>145</v>
      </c>
      <c r="E119" s="120" t="s">
        <v>142</v>
      </c>
      <c r="F119" s="1"/>
    </row>
    <row r="120" spans="1:6" s="2" customFormat="1" x14ac:dyDescent="0.25">
      <c r="A120" s="117">
        <v>45388</v>
      </c>
      <c r="B120" s="118">
        <v>18.61</v>
      </c>
      <c r="C120" s="119" t="s">
        <v>160</v>
      </c>
      <c r="D120" s="119" t="s">
        <v>145</v>
      </c>
      <c r="E120" s="120" t="s">
        <v>142</v>
      </c>
      <c r="F120" s="1"/>
    </row>
    <row r="121" spans="1:6" s="2" customFormat="1" x14ac:dyDescent="0.25">
      <c r="A121" s="117">
        <v>45390</v>
      </c>
      <c r="B121" s="118">
        <v>56.59</v>
      </c>
      <c r="C121" s="119" t="s">
        <v>160</v>
      </c>
      <c r="D121" s="119" t="s">
        <v>145</v>
      </c>
      <c r="E121" s="120" t="s">
        <v>142</v>
      </c>
      <c r="F121" s="1"/>
    </row>
    <row r="122" spans="1:6" s="2" customFormat="1" x14ac:dyDescent="0.25">
      <c r="A122" s="117">
        <v>45390</v>
      </c>
      <c r="B122" s="118">
        <v>45</v>
      </c>
      <c r="C122" s="119" t="s">
        <v>160</v>
      </c>
      <c r="D122" s="119" t="s">
        <v>161</v>
      </c>
      <c r="E122" s="120" t="s">
        <v>146</v>
      </c>
      <c r="F122" s="1"/>
    </row>
    <row r="123" spans="1:6" s="2" customFormat="1" x14ac:dyDescent="0.25">
      <c r="A123" s="117">
        <v>45427</v>
      </c>
      <c r="B123" s="118">
        <v>9.7200000000000006</v>
      </c>
      <c r="C123" s="119" t="s">
        <v>160</v>
      </c>
      <c r="D123" s="119" t="s">
        <v>145</v>
      </c>
      <c r="E123" s="120" t="s">
        <v>142</v>
      </c>
      <c r="F123" s="1"/>
    </row>
    <row r="124" spans="1:6" s="2" customFormat="1" x14ac:dyDescent="0.25">
      <c r="A124" s="117">
        <v>45428</v>
      </c>
      <c r="B124" s="118">
        <v>45</v>
      </c>
      <c r="C124" s="119" t="s">
        <v>160</v>
      </c>
      <c r="D124" s="119" t="s">
        <v>161</v>
      </c>
      <c r="E124" s="120" t="s">
        <v>146</v>
      </c>
      <c r="F124" s="1"/>
    </row>
    <row r="125" spans="1:6" s="2" customFormat="1" x14ac:dyDescent="0.25">
      <c r="A125" s="117">
        <v>45433</v>
      </c>
      <c r="B125" s="118">
        <v>60.08</v>
      </c>
      <c r="C125" s="119" t="s">
        <v>160</v>
      </c>
      <c r="D125" s="119" t="s">
        <v>145</v>
      </c>
      <c r="E125" s="120" t="s">
        <v>142</v>
      </c>
      <c r="F125" s="1"/>
    </row>
    <row r="126" spans="1:6" s="2" customFormat="1" x14ac:dyDescent="0.25">
      <c r="A126" s="117">
        <v>45433</v>
      </c>
      <c r="B126" s="118">
        <v>44.28</v>
      </c>
      <c r="C126" s="119" t="s">
        <v>160</v>
      </c>
      <c r="D126" s="119" t="s">
        <v>145</v>
      </c>
      <c r="E126" s="120" t="s">
        <v>142</v>
      </c>
      <c r="F126" s="1"/>
    </row>
    <row r="127" spans="1:6" s="2" customFormat="1" x14ac:dyDescent="0.25">
      <c r="A127" s="117">
        <v>45433</v>
      </c>
      <c r="B127" s="118">
        <v>14</v>
      </c>
      <c r="C127" s="119" t="s">
        <v>160</v>
      </c>
      <c r="D127" s="119" t="s">
        <v>161</v>
      </c>
      <c r="E127" s="120" t="s">
        <v>146</v>
      </c>
      <c r="F127" s="1"/>
    </row>
    <row r="128" spans="1:6" s="2" customFormat="1" x14ac:dyDescent="0.25">
      <c r="A128" s="117">
        <v>45463</v>
      </c>
      <c r="B128" s="118">
        <v>14</v>
      </c>
      <c r="C128" s="119" t="s">
        <v>160</v>
      </c>
      <c r="D128" s="119" t="s">
        <v>161</v>
      </c>
      <c r="E128" s="120" t="s">
        <v>146</v>
      </c>
      <c r="F128" s="1"/>
    </row>
    <row r="129" spans="1:6" s="2" customFormat="1" x14ac:dyDescent="0.25">
      <c r="A129" s="117">
        <v>45471</v>
      </c>
      <c r="B129" s="118">
        <v>14</v>
      </c>
      <c r="C129" s="119" t="s">
        <v>160</v>
      </c>
      <c r="D129" s="119" t="s">
        <v>161</v>
      </c>
      <c r="E129" s="120" t="s">
        <v>146</v>
      </c>
      <c r="F129" s="1"/>
    </row>
    <row r="130" spans="1:6" s="2" customFormat="1" hidden="1" x14ac:dyDescent="0.25">
      <c r="A130" s="117"/>
      <c r="B130" s="118"/>
      <c r="C130" s="119"/>
      <c r="D130" s="119"/>
      <c r="E130" s="120"/>
      <c r="F130" s="1"/>
    </row>
    <row r="131" spans="1:6" ht="19.5" customHeight="1" x14ac:dyDescent="0.25">
      <c r="A131" s="94"/>
      <c r="B131" s="95"/>
      <c r="C131" s="96"/>
      <c r="D131" s="96"/>
      <c r="E131" s="97"/>
      <c r="F131" s="1"/>
    </row>
    <row r="132" spans="1:6" ht="10.5" customHeight="1" x14ac:dyDescent="0.25">
      <c r="A132" s="71" t="s">
        <v>169</v>
      </c>
      <c r="B132" s="72">
        <f>SUM(B95:B131)</f>
        <v>1233.73</v>
      </c>
      <c r="C132" s="128" t="str">
        <f>IF(SUBTOTAL(3,B95:B131)=SUBTOTAL(103,B95:B131),'Summary and sign-off'!$A$48,'Summary and sign-off'!$A$49)</f>
        <v>Check - there are no hidden rows with data</v>
      </c>
      <c r="D132" s="199" t="str">
        <f>IF('Summary and sign-off'!F57='Summary and sign-off'!F54,'Summary and sign-off'!A51,'Summary and sign-off'!A50)</f>
        <v>Check - each entry provides sufficient information</v>
      </c>
      <c r="E132" s="199"/>
      <c r="F132" s="17"/>
    </row>
    <row r="133" spans="1:6" ht="34.5" customHeight="1" x14ac:dyDescent="0.25">
      <c r="A133" s="17"/>
      <c r="B133" s="57"/>
      <c r="C133" s="19"/>
      <c r="D133" s="17"/>
      <c r="E133" s="17"/>
      <c r="F133" s="17"/>
    </row>
    <row r="134" spans="1:6" ht="13.8" x14ac:dyDescent="0.25">
      <c r="A134" s="31" t="s">
        <v>170</v>
      </c>
      <c r="B134" s="58">
        <f>B23+B88+B132</f>
        <v>30790.789999999997</v>
      </c>
      <c r="C134" s="32"/>
      <c r="D134" s="32"/>
      <c r="E134" s="32"/>
      <c r="F134" s="17"/>
    </row>
    <row r="135" spans="1:6" x14ac:dyDescent="0.25">
      <c r="A135" s="17"/>
      <c r="B135" s="19"/>
      <c r="C135" s="17"/>
      <c r="D135" s="17"/>
      <c r="E135" s="17"/>
      <c r="F135" s="17"/>
    </row>
    <row r="136" spans="1:6" ht="12.6" customHeight="1" x14ac:dyDescent="0.25">
      <c r="A136" s="18" t="s">
        <v>77</v>
      </c>
      <c r="B136" s="19"/>
      <c r="C136" s="17"/>
      <c r="D136" s="17"/>
      <c r="E136" s="17"/>
      <c r="F136" s="17"/>
    </row>
    <row r="137" spans="1:6" ht="12.9" customHeight="1" x14ac:dyDescent="0.25">
      <c r="A137" s="20" t="s">
        <v>171</v>
      </c>
      <c r="F137" s="17"/>
    </row>
    <row r="138" spans="1:6" x14ac:dyDescent="0.25">
      <c r="A138" s="20" t="s">
        <v>172</v>
      </c>
      <c r="B138" s="17"/>
      <c r="D138" s="17"/>
      <c r="F138" s="17"/>
    </row>
    <row r="139" spans="1:6" x14ac:dyDescent="0.25">
      <c r="A139" s="20" t="s">
        <v>173</v>
      </c>
      <c r="F139" s="17"/>
    </row>
    <row r="140" spans="1:6" ht="12.9" customHeight="1" x14ac:dyDescent="0.25">
      <c r="A140" s="20" t="s">
        <v>83</v>
      </c>
      <c r="B140" s="19"/>
      <c r="C140" s="17"/>
      <c r="D140" s="17"/>
      <c r="E140" s="17"/>
      <c r="F140" s="17"/>
    </row>
    <row r="141" spans="1:6" x14ac:dyDescent="0.25">
      <c r="A141" s="20" t="s">
        <v>174</v>
      </c>
      <c r="B141" s="17"/>
      <c r="D141" s="17"/>
      <c r="F141" s="17"/>
    </row>
    <row r="142" spans="1:6" x14ac:dyDescent="0.25">
      <c r="A142" s="20" t="s">
        <v>175</v>
      </c>
      <c r="F142" s="17"/>
    </row>
    <row r="143" spans="1:6" x14ac:dyDescent="0.25">
      <c r="A143" s="20" t="s">
        <v>176</v>
      </c>
      <c r="B143" s="20"/>
      <c r="C143" s="20"/>
      <c r="D143" s="20"/>
      <c r="F143" s="17"/>
    </row>
    <row r="144" spans="1:6" hidden="1" x14ac:dyDescent="0.25">
      <c r="A144" s="26"/>
      <c r="B144" s="17"/>
      <c r="C144" s="17"/>
      <c r="D144" s="17"/>
      <c r="E144" s="17"/>
      <c r="F144" s="17"/>
    </row>
    <row r="145" spans="1:6" x14ac:dyDescent="0.25">
      <c r="A145" s="26"/>
      <c r="B145" s="17"/>
      <c r="C145" s="17"/>
      <c r="D145" s="17"/>
      <c r="E145" s="17"/>
      <c r="F145" s="17"/>
    </row>
    <row r="146" spans="1:6" x14ac:dyDescent="0.25"/>
    <row r="147" spans="1:6" x14ac:dyDescent="0.25"/>
    <row r="148" spans="1:6" x14ac:dyDescent="0.25"/>
    <row r="149" spans="1:6" ht="12.75" hidden="1" customHeight="1" x14ac:dyDescent="0.25"/>
    <row r="150" spans="1:6" x14ac:dyDescent="0.25"/>
    <row r="151" spans="1:6" x14ac:dyDescent="0.25"/>
    <row r="152" spans="1:6" x14ac:dyDescent="0.25"/>
    <row r="153" spans="1:6" hidden="1" x14ac:dyDescent="0.25">
      <c r="A153" s="26"/>
      <c r="B153" s="17"/>
      <c r="C153" s="17"/>
      <c r="D153" s="17"/>
      <c r="E153" s="17"/>
      <c r="F153" s="17"/>
    </row>
    <row r="154" spans="1:6" hidden="1" x14ac:dyDescent="0.25">
      <c r="A154" s="26"/>
      <c r="B154" s="17"/>
      <c r="C154" s="17"/>
      <c r="D154" s="17"/>
      <c r="E154" s="17"/>
      <c r="F154" s="17"/>
    </row>
    <row r="155" spans="1:6" hidden="1" x14ac:dyDescent="0.25">
      <c r="A155" s="26"/>
      <c r="B155" s="17"/>
      <c r="C155" s="17"/>
      <c r="D155" s="17"/>
      <c r="E155" s="17"/>
      <c r="F155" s="17"/>
    </row>
    <row r="156" spans="1:6" hidden="1" x14ac:dyDescent="0.25">
      <c r="A156" s="26"/>
      <c r="B156" s="17"/>
      <c r="C156" s="17"/>
      <c r="D156" s="17"/>
      <c r="E156" s="17"/>
      <c r="F156" s="17"/>
    </row>
    <row r="157" spans="1:6" x14ac:dyDescent="0.25">
      <c r="A157" s="26"/>
      <c r="B157" s="17"/>
      <c r="C157" s="17"/>
      <c r="D157" s="17"/>
      <c r="E157" s="17"/>
      <c r="F157" s="17"/>
    </row>
    <row r="158" spans="1:6" x14ac:dyDescent="0.25"/>
    <row r="159" spans="1:6" x14ac:dyDescent="0.25"/>
    <row r="160" spans="1:6"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sheetData>
  <sheetProtection sheet="1" formatCells="0" formatRows="0" insertColumns="0" insertRows="0" deleteRows="0"/>
  <mergeCells count="15">
    <mergeCell ref="B7:E7"/>
    <mergeCell ref="B5:E5"/>
    <mergeCell ref="D132:E132"/>
    <mergeCell ref="A1:E1"/>
    <mergeCell ref="A25:E25"/>
    <mergeCell ref="A90:E90"/>
    <mergeCell ref="B2:E2"/>
    <mergeCell ref="B3:E3"/>
    <mergeCell ref="B4:E4"/>
    <mergeCell ref="A8:E8"/>
    <mergeCell ref="A9:E9"/>
    <mergeCell ref="B6:E6"/>
    <mergeCell ref="D23:E23"/>
    <mergeCell ref="D88:E8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6:A87 A12 A22 A131 A95:A9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1:A93 A2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94 A19:A21 A13:A17 A96:A130 A27:A8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5"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B19:B22 B12:B17 B94:B131 B27:B87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72"/>
  <sheetViews>
    <sheetView zoomScaleNormal="100" workbookViewId="0">
      <selection activeCell="A61" sqref="A1:E61"/>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9.33203125" customWidth="1"/>
    <col min="7" max="10" width="9.109375" hidden="1" customWidth="1"/>
    <col min="11" max="13" width="0" hidden="1" customWidth="1"/>
  </cols>
  <sheetData>
    <row r="1" spans="1:6" ht="26.25" customHeight="1" x14ac:dyDescent="0.25">
      <c r="A1" s="200" t="s">
        <v>113</v>
      </c>
      <c r="B1" s="200"/>
      <c r="C1" s="200"/>
      <c r="D1" s="200"/>
      <c r="E1" s="200"/>
    </row>
    <row r="2" spans="1:6" ht="21" customHeight="1" x14ac:dyDescent="0.25">
      <c r="A2" s="3" t="s">
        <v>114</v>
      </c>
      <c r="B2" s="198" t="str">
        <f>'Summary and sign-off'!B2:F2</f>
        <v xml:space="preserve">Broadcasting Commission </v>
      </c>
      <c r="C2" s="198"/>
      <c r="D2" s="198"/>
      <c r="E2" s="198"/>
    </row>
    <row r="3" spans="1:6" ht="31.2" x14ac:dyDescent="0.25">
      <c r="A3" s="3" t="s">
        <v>115</v>
      </c>
      <c r="B3" s="198" t="str">
        <f>'Summary and sign-off'!B3:F3</f>
        <v xml:space="preserve">Cameron Harland </v>
      </c>
      <c r="C3" s="198"/>
      <c r="D3" s="198"/>
      <c r="E3" s="198"/>
    </row>
    <row r="4" spans="1:6" ht="21" customHeight="1" x14ac:dyDescent="0.25">
      <c r="A4" s="3" t="s">
        <v>116</v>
      </c>
      <c r="B4" s="198">
        <f>'Summary and sign-off'!B4:F4</f>
        <v>45108</v>
      </c>
      <c r="C4" s="198"/>
      <c r="D4" s="198"/>
      <c r="E4" s="198"/>
    </row>
    <row r="5" spans="1:6" ht="21" customHeight="1" x14ac:dyDescent="0.25">
      <c r="A5" s="3" t="s">
        <v>117</v>
      </c>
      <c r="B5" s="198">
        <f>'Summary and sign-off'!B5:F5</f>
        <v>45473</v>
      </c>
      <c r="C5" s="198"/>
      <c r="D5" s="198"/>
      <c r="E5" s="198"/>
    </row>
    <row r="6" spans="1:6" ht="21" customHeight="1" x14ac:dyDescent="0.25">
      <c r="A6" s="3" t="s">
        <v>118</v>
      </c>
      <c r="B6" s="193" t="s">
        <v>84</v>
      </c>
      <c r="C6" s="193"/>
      <c r="D6" s="193"/>
      <c r="E6" s="193"/>
    </row>
    <row r="7" spans="1:6" ht="21" customHeight="1" x14ac:dyDescent="0.25">
      <c r="A7" s="3" t="s">
        <v>58</v>
      </c>
      <c r="B7" s="193" t="s">
        <v>87</v>
      </c>
      <c r="C7" s="193"/>
      <c r="D7" s="193"/>
      <c r="E7" s="193"/>
    </row>
    <row r="8" spans="1:6" ht="35.25" customHeight="1" x14ac:dyDescent="0.3">
      <c r="A8" s="209" t="s">
        <v>177</v>
      </c>
      <c r="B8" s="209"/>
      <c r="C8" s="210"/>
      <c r="D8" s="210"/>
      <c r="E8" s="210"/>
      <c r="F8" s="27"/>
    </row>
    <row r="9" spans="1:6" ht="35.25" customHeight="1" x14ac:dyDescent="0.3">
      <c r="A9" s="207" t="s">
        <v>178</v>
      </c>
      <c r="B9" s="208"/>
      <c r="C9" s="208"/>
      <c r="D9" s="208"/>
      <c r="E9" s="208"/>
      <c r="F9" s="27"/>
    </row>
    <row r="10" spans="1:6" ht="27" customHeight="1" x14ac:dyDescent="0.25">
      <c r="A10" s="24" t="s">
        <v>179</v>
      </c>
      <c r="B10" s="24" t="s">
        <v>65</v>
      </c>
      <c r="C10" s="24" t="s">
        <v>180</v>
      </c>
      <c r="D10" s="24" t="s">
        <v>181</v>
      </c>
      <c r="E10" s="24" t="s">
        <v>126</v>
      </c>
      <c r="F10" s="20"/>
    </row>
    <row r="11" spans="1:6" s="2" customFormat="1" x14ac:dyDescent="0.25">
      <c r="A11" s="117">
        <v>45111</v>
      </c>
      <c r="B11" s="118">
        <v>36.5</v>
      </c>
      <c r="C11" s="122" t="s">
        <v>182</v>
      </c>
      <c r="D11" s="122" t="s">
        <v>183</v>
      </c>
      <c r="E11" s="123" t="s">
        <v>146</v>
      </c>
    </row>
    <row r="12" spans="1:6" s="2" customFormat="1" x14ac:dyDescent="0.25">
      <c r="A12" s="117">
        <v>45118</v>
      </c>
      <c r="B12" s="118">
        <v>337.22</v>
      </c>
      <c r="C12" s="122" t="s">
        <v>182</v>
      </c>
      <c r="D12" s="122" t="s">
        <v>184</v>
      </c>
      <c r="E12" s="123" t="s">
        <v>146</v>
      </c>
    </row>
    <row r="13" spans="1:6" s="2" customFormat="1" x14ac:dyDescent="0.25">
      <c r="A13" s="117">
        <v>45127</v>
      </c>
      <c r="B13" s="118">
        <v>48.5</v>
      </c>
      <c r="C13" s="122" t="s">
        <v>182</v>
      </c>
      <c r="D13" s="122" t="s">
        <v>185</v>
      </c>
      <c r="E13" s="123" t="s">
        <v>146</v>
      </c>
    </row>
    <row r="14" spans="1:6" s="2" customFormat="1" x14ac:dyDescent="0.25">
      <c r="A14" s="117">
        <v>45146</v>
      </c>
      <c r="B14" s="118">
        <v>90.2</v>
      </c>
      <c r="C14" s="122" t="s">
        <v>182</v>
      </c>
      <c r="D14" s="122" t="s">
        <v>183</v>
      </c>
      <c r="E14" s="123" t="s">
        <v>146</v>
      </c>
    </row>
    <row r="15" spans="1:6" s="2" customFormat="1" x14ac:dyDescent="0.25">
      <c r="A15" s="117">
        <v>45147</v>
      </c>
      <c r="B15" s="118">
        <v>71.75</v>
      </c>
      <c r="C15" s="122" t="s">
        <v>182</v>
      </c>
      <c r="D15" s="122" t="s">
        <v>183</v>
      </c>
      <c r="E15" s="123" t="s">
        <v>146</v>
      </c>
    </row>
    <row r="16" spans="1:6" s="2" customFormat="1" x14ac:dyDescent="0.25">
      <c r="A16" s="117">
        <v>45155</v>
      </c>
      <c r="B16" s="118">
        <v>20.3</v>
      </c>
      <c r="C16" s="122" t="s">
        <v>182</v>
      </c>
      <c r="D16" s="122" t="s">
        <v>186</v>
      </c>
      <c r="E16" s="123" t="s">
        <v>146</v>
      </c>
    </row>
    <row r="17" spans="1:5" s="2" customFormat="1" x14ac:dyDescent="0.25">
      <c r="A17" s="117">
        <v>45175</v>
      </c>
      <c r="B17" s="118">
        <v>56.8</v>
      </c>
      <c r="C17" s="122" t="s">
        <v>182</v>
      </c>
      <c r="D17" s="122" t="s">
        <v>185</v>
      </c>
      <c r="E17" s="123" t="s">
        <v>142</v>
      </c>
    </row>
    <row r="18" spans="1:5" s="2" customFormat="1" x14ac:dyDescent="0.25">
      <c r="A18" s="173">
        <v>45197</v>
      </c>
      <c r="B18" s="174">
        <v>41</v>
      </c>
      <c r="C18" s="175" t="s">
        <v>182</v>
      </c>
      <c r="D18" s="175" t="s">
        <v>187</v>
      </c>
      <c r="E18" s="187" t="s">
        <v>146</v>
      </c>
    </row>
    <row r="19" spans="1:5" s="2" customFormat="1" x14ac:dyDescent="0.25">
      <c r="A19" s="188">
        <v>45232</v>
      </c>
      <c r="B19" s="189">
        <v>52.28</v>
      </c>
      <c r="C19" s="190" t="s">
        <v>182</v>
      </c>
      <c r="D19" s="190" t="s">
        <v>185</v>
      </c>
      <c r="E19" s="191" t="s">
        <v>142</v>
      </c>
    </row>
    <row r="20" spans="1:5" s="2" customFormat="1" x14ac:dyDescent="0.25">
      <c r="A20" s="188">
        <v>45254</v>
      </c>
      <c r="B20" s="189">
        <v>15</v>
      </c>
      <c r="C20" s="190" t="s">
        <v>182</v>
      </c>
      <c r="D20" s="190" t="s">
        <v>186</v>
      </c>
      <c r="E20" s="191" t="s">
        <v>146</v>
      </c>
    </row>
    <row r="21" spans="1:5" s="2" customFormat="1" x14ac:dyDescent="0.25">
      <c r="A21" s="183">
        <v>45273</v>
      </c>
      <c r="B21" s="184">
        <v>10</v>
      </c>
      <c r="C21" s="185" t="s">
        <v>182</v>
      </c>
      <c r="D21" s="185" t="s">
        <v>186</v>
      </c>
      <c r="E21" s="186" t="s">
        <v>146</v>
      </c>
    </row>
    <row r="22" spans="1:5" s="2" customFormat="1" x14ac:dyDescent="0.25">
      <c r="A22" s="176">
        <v>45274</v>
      </c>
      <c r="B22" s="178">
        <v>62</v>
      </c>
      <c r="C22" s="179" t="s">
        <v>182</v>
      </c>
      <c r="D22" s="179" t="s">
        <v>185</v>
      </c>
      <c r="E22" s="181" t="s">
        <v>146</v>
      </c>
    </row>
    <row r="23" spans="1:5" s="2" customFormat="1" x14ac:dyDescent="0.25">
      <c r="A23" s="177">
        <v>45315</v>
      </c>
      <c r="B23" s="164">
        <v>77.5</v>
      </c>
      <c r="C23" s="180" t="s">
        <v>182</v>
      </c>
      <c r="D23" s="180" t="s">
        <v>183</v>
      </c>
      <c r="E23" s="172" t="s">
        <v>146</v>
      </c>
    </row>
    <row r="24" spans="1:5" s="2" customFormat="1" x14ac:dyDescent="0.25">
      <c r="A24" s="121">
        <v>45320</v>
      </c>
      <c r="B24" s="118">
        <v>123.05</v>
      </c>
      <c r="C24" s="122" t="s">
        <v>182</v>
      </c>
      <c r="D24" s="122" t="s">
        <v>188</v>
      </c>
      <c r="E24" s="123" t="s">
        <v>142</v>
      </c>
    </row>
    <row r="25" spans="1:5" s="2" customFormat="1" x14ac:dyDescent="0.25">
      <c r="A25" s="163">
        <v>45323</v>
      </c>
      <c r="B25" s="164">
        <v>49.5</v>
      </c>
      <c r="C25" s="171" t="s">
        <v>182</v>
      </c>
      <c r="D25" s="171" t="s">
        <v>185</v>
      </c>
      <c r="E25" s="172" t="s">
        <v>146</v>
      </c>
    </row>
    <row r="26" spans="1:5" s="2" customFormat="1" x14ac:dyDescent="0.25">
      <c r="A26" s="117">
        <v>45331</v>
      </c>
      <c r="B26" s="118">
        <v>56</v>
      </c>
      <c r="C26" s="122" t="s">
        <v>182</v>
      </c>
      <c r="D26" s="122" t="s">
        <v>183</v>
      </c>
      <c r="E26" s="123" t="s">
        <v>146</v>
      </c>
    </row>
    <row r="27" spans="1:5" s="2" customFormat="1" x14ac:dyDescent="0.25">
      <c r="A27" s="121">
        <v>45352</v>
      </c>
      <c r="B27" s="118">
        <v>89</v>
      </c>
      <c r="C27" s="122" t="s">
        <v>182</v>
      </c>
      <c r="D27" s="122" t="s">
        <v>185</v>
      </c>
      <c r="E27" s="123" t="s">
        <v>142</v>
      </c>
    </row>
    <row r="28" spans="1:5" s="2" customFormat="1" x14ac:dyDescent="0.25">
      <c r="A28" s="121">
        <v>45355</v>
      </c>
      <c r="B28" s="118">
        <v>59.96</v>
      </c>
      <c r="C28" s="122" t="s">
        <v>182</v>
      </c>
      <c r="D28" s="122" t="s">
        <v>183</v>
      </c>
      <c r="E28" s="123" t="s">
        <v>146</v>
      </c>
    </row>
    <row r="29" spans="1:5" s="2" customFormat="1" x14ac:dyDescent="0.25">
      <c r="A29" s="121">
        <v>45359</v>
      </c>
      <c r="B29" s="118">
        <v>22.4</v>
      </c>
      <c r="C29" s="122" t="s">
        <v>182</v>
      </c>
      <c r="D29" s="122" t="s">
        <v>189</v>
      </c>
      <c r="E29" s="123" t="s">
        <v>146</v>
      </c>
    </row>
    <row r="30" spans="1:5" s="2" customFormat="1" x14ac:dyDescent="0.25">
      <c r="A30" s="121">
        <v>45370</v>
      </c>
      <c r="B30" s="118">
        <v>42.53</v>
      </c>
      <c r="C30" s="122" t="s">
        <v>182</v>
      </c>
      <c r="D30" s="122" t="s">
        <v>185</v>
      </c>
      <c r="E30" s="123" t="s">
        <v>146</v>
      </c>
    </row>
    <row r="31" spans="1:5" s="2" customFormat="1" x14ac:dyDescent="0.25">
      <c r="A31" s="121">
        <v>45372</v>
      </c>
      <c r="B31" s="118">
        <v>21.1</v>
      </c>
      <c r="C31" s="122" t="s">
        <v>182</v>
      </c>
      <c r="D31" s="122" t="s">
        <v>189</v>
      </c>
      <c r="E31" s="123" t="s">
        <v>142</v>
      </c>
    </row>
    <row r="32" spans="1:5" s="2" customFormat="1" x14ac:dyDescent="0.25">
      <c r="A32" s="121">
        <v>45376</v>
      </c>
      <c r="B32" s="118">
        <v>46</v>
      </c>
      <c r="C32" s="122" t="s">
        <v>182</v>
      </c>
      <c r="D32" s="122" t="s">
        <v>190</v>
      </c>
      <c r="E32" s="123" t="s">
        <v>146</v>
      </c>
    </row>
    <row r="33" spans="1:5" s="2" customFormat="1" x14ac:dyDescent="0.25">
      <c r="A33" s="121">
        <v>45378</v>
      </c>
      <c r="B33" s="118">
        <v>78</v>
      </c>
      <c r="C33" s="122" t="s">
        <v>182</v>
      </c>
      <c r="D33" s="122" t="s">
        <v>185</v>
      </c>
      <c r="E33" s="123" t="s">
        <v>146</v>
      </c>
    </row>
    <row r="34" spans="1:5" s="2" customFormat="1" x14ac:dyDescent="0.25">
      <c r="A34" s="121">
        <v>45387</v>
      </c>
      <c r="B34" s="118">
        <v>72.42</v>
      </c>
      <c r="C34" s="122" t="s">
        <v>182</v>
      </c>
      <c r="D34" s="122" t="s">
        <v>190</v>
      </c>
      <c r="E34" s="123" t="s">
        <v>142</v>
      </c>
    </row>
    <row r="35" spans="1:5" s="2" customFormat="1" x14ac:dyDescent="0.25">
      <c r="A35" s="121">
        <v>45392</v>
      </c>
      <c r="B35" s="118">
        <v>51</v>
      </c>
      <c r="C35" s="122" t="s">
        <v>182</v>
      </c>
      <c r="D35" s="122" t="s">
        <v>191</v>
      </c>
      <c r="E35" s="123" t="s">
        <v>146</v>
      </c>
    </row>
    <row r="36" spans="1:5" s="2" customFormat="1" x14ac:dyDescent="0.25">
      <c r="A36" s="121">
        <v>45398</v>
      </c>
      <c r="B36" s="118">
        <v>50</v>
      </c>
      <c r="C36" s="122" t="s">
        <v>182</v>
      </c>
      <c r="D36" s="122" t="s">
        <v>183</v>
      </c>
      <c r="E36" s="123" t="s">
        <v>146</v>
      </c>
    </row>
    <row r="37" spans="1:5" s="2" customFormat="1" x14ac:dyDescent="0.25">
      <c r="A37" s="121">
        <v>45404</v>
      </c>
      <c r="B37" s="118">
        <v>33.9</v>
      </c>
      <c r="C37" s="122" t="s">
        <v>182</v>
      </c>
      <c r="D37" s="122" t="s">
        <v>183</v>
      </c>
      <c r="E37" s="123" t="s">
        <v>146</v>
      </c>
    </row>
    <row r="38" spans="1:5" s="2" customFormat="1" x14ac:dyDescent="0.25">
      <c r="A38" s="121">
        <v>45412</v>
      </c>
      <c r="B38" s="118">
        <v>36.72</v>
      </c>
      <c r="C38" s="122" t="s">
        <v>182</v>
      </c>
      <c r="D38" s="122" t="s">
        <v>183</v>
      </c>
      <c r="E38" s="123" t="s">
        <v>146</v>
      </c>
    </row>
    <row r="39" spans="1:5" s="2" customFormat="1" x14ac:dyDescent="0.25">
      <c r="A39" s="121">
        <v>45419</v>
      </c>
      <c r="B39" s="118">
        <v>27.45</v>
      </c>
      <c r="C39" s="122" t="s">
        <v>182</v>
      </c>
      <c r="D39" s="122" t="s">
        <v>186</v>
      </c>
      <c r="E39" s="123" t="s">
        <v>146</v>
      </c>
    </row>
    <row r="40" spans="1:5" s="2" customFormat="1" x14ac:dyDescent="0.25">
      <c r="A40" s="121">
        <v>45426</v>
      </c>
      <c r="B40" s="118">
        <v>63</v>
      </c>
      <c r="C40" s="122" t="s">
        <v>182</v>
      </c>
      <c r="D40" s="122" t="s">
        <v>190</v>
      </c>
      <c r="E40" s="123" t="s">
        <v>142</v>
      </c>
    </row>
    <row r="41" spans="1:5" s="2" customFormat="1" x14ac:dyDescent="0.25">
      <c r="A41" s="121">
        <v>45427</v>
      </c>
      <c r="B41" s="118">
        <v>17.82</v>
      </c>
      <c r="C41" s="122" t="s">
        <v>182</v>
      </c>
      <c r="D41" s="122" t="s">
        <v>186</v>
      </c>
      <c r="E41" s="123" t="s">
        <v>142</v>
      </c>
    </row>
    <row r="42" spans="1:5" s="2" customFormat="1" x14ac:dyDescent="0.25">
      <c r="A42" s="121">
        <v>45427</v>
      </c>
      <c r="B42" s="118">
        <v>14</v>
      </c>
      <c r="C42" s="122" t="s">
        <v>182</v>
      </c>
      <c r="D42" s="122" t="s">
        <v>186</v>
      </c>
      <c r="E42" s="123" t="s">
        <v>142</v>
      </c>
    </row>
    <row r="43" spans="1:5" s="2" customFormat="1" x14ac:dyDescent="0.25">
      <c r="A43" s="121">
        <v>45442</v>
      </c>
      <c r="B43" s="118">
        <v>52.5</v>
      </c>
      <c r="C43" s="122" t="s">
        <v>182</v>
      </c>
      <c r="D43" s="122" t="s">
        <v>183</v>
      </c>
      <c r="E43" s="123" t="s">
        <v>142</v>
      </c>
    </row>
    <row r="44" spans="1:5" s="2" customFormat="1" x14ac:dyDescent="0.25">
      <c r="A44" s="121">
        <v>45456</v>
      </c>
      <c r="B44" s="118">
        <v>11.2</v>
      </c>
      <c r="C44" s="122" t="s">
        <v>182</v>
      </c>
      <c r="D44" s="122" t="s">
        <v>186</v>
      </c>
      <c r="E44" s="123" t="s">
        <v>146</v>
      </c>
    </row>
    <row r="45" spans="1:5" s="2" customFormat="1" x14ac:dyDescent="0.25">
      <c r="A45" s="121">
        <v>45457</v>
      </c>
      <c r="B45" s="118">
        <v>54.06</v>
      </c>
      <c r="C45" s="122" t="s">
        <v>182</v>
      </c>
      <c r="D45" s="122" t="s">
        <v>183</v>
      </c>
      <c r="E45" s="123" t="s">
        <v>146</v>
      </c>
    </row>
    <row r="46" spans="1:5" s="2" customFormat="1" x14ac:dyDescent="0.25">
      <c r="A46" s="121"/>
      <c r="B46" s="118"/>
      <c r="C46" s="122"/>
      <c r="D46" s="122"/>
      <c r="E46" s="123"/>
    </row>
    <row r="47" spans="1:5" s="2" customFormat="1" x14ac:dyDescent="0.25">
      <c r="A47" s="121"/>
      <c r="B47" s="118"/>
      <c r="C47" s="122"/>
      <c r="D47" s="122"/>
      <c r="E47" s="123"/>
    </row>
    <row r="48" spans="1:5" s="2" customFormat="1" x14ac:dyDescent="0.25">
      <c r="A48" s="121"/>
      <c r="B48" s="118"/>
      <c r="C48" s="122"/>
      <c r="D48" s="122"/>
      <c r="E48" s="123"/>
    </row>
    <row r="49" spans="1:6" s="2" customFormat="1" x14ac:dyDescent="0.25">
      <c r="A49" s="121"/>
      <c r="B49" s="118"/>
      <c r="C49" s="122"/>
      <c r="D49" s="122"/>
      <c r="E49" s="123"/>
    </row>
    <row r="50" spans="1:6" s="2" customFormat="1" x14ac:dyDescent="0.25">
      <c r="A50" s="121"/>
      <c r="B50" s="118"/>
      <c r="C50" s="122"/>
      <c r="D50" s="122"/>
      <c r="E50" s="123"/>
    </row>
    <row r="51" spans="1:6" s="2" customFormat="1" x14ac:dyDescent="0.25">
      <c r="A51" s="121"/>
      <c r="B51" s="118"/>
      <c r="C51" s="122"/>
      <c r="D51" s="122"/>
      <c r="E51" s="123"/>
    </row>
    <row r="52" spans="1:6" s="2" customFormat="1" x14ac:dyDescent="0.25"/>
    <row r="53" spans="1:6" s="2" customFormat="1" ht="11.25" hidden="1" customHeight="1" x14ac:dyDescent="0.25">
      <c r="A53" s="98"/>
      <c r="B53" s="95"/>
      <c r="C53" s="99"/>
      <c r="D53" s="99"/>
      <c r="E53" s="100"/>
    </row>
    <row r="54" spans="1:6" ht="34.5" customHeight="1" x14ac:dyDescent="0.25">
      <c r="A54" s="53" t="s">
        <v>192</v>
      </c>
      <c r="B54" s="62">
        <f>SUM(B11:B53)</f>
        <v>1990.66</v>
      </c>
      <c r="C54" s="70" t="str">
        <f>IF(SUBTOTAL(3,B11:B53)=SUBTOTAL(103,B11:B53),'Summary and sign-off'!$A$48,'Summary and sign-off'!$A$49)</f>
        <v>Check - there are no hidden rows with data</v>
      </c>
      <c r="D54" s="199" t="str">
        <f>IF('Summary and sign-off'!F58='Summary and sign-off'!F54,'Summary and sign-off'!A51,'Summary and sign-off'!A50)</f>
        <v>Check - each entry provides sufficient information</v>
      </c>
      <c r="E54" s="199"/>
      <c r="F54" s="2"/>
    </row>
    <row r="55" spans="1:6" x14ac:dyDescent="0.25">
      <c r="A55" s="18"/>
      <c r="B55" s="17"/>
      <c r="C55" s="17"/>
      <c r="D55" s="17"/>
      <c r="E55" s="17"/>
    </row>
    <row r="56" spans="1:6" x14ac:dyDescent="0.25">
      <c r="A56" s="18" t="s">
        <v>77</v>
      </c>
      <c r="B56" s="19"/>
      <c r="C56" s="17"/>
      <c r="D56" s="17"/>
      <c r="E56" s="17"/>
    </row>
    <row r="57" spans="1:6" ht="12.75" customHeight="1" x14ac:dyDescent="0.25">
      <c r="A57" s="20" t="s">
        <v>193</v>
      </c>
      <c r="B57" s="20"/>
      <c r="C57" s="20"/>
      <c r="D57" s="20"/>
      <c r="E57" s="20"/>
    </row>
    <row r="58" spans="1:6" x14ac:dyDescent="0.25">
      <c r="A58" s="20" t="s">
        <v>194</v>
      </c>
      <c r="B58" s="20"/>
      <c r="C58" s="28"/>
      <c r="D58" s="28"/>
      <c r="E58" s="28"/>
    </row>
    <row r="59" spans="1:6" x14ac:dyDescent="0.25">
      <c r="A59" s="20" t="s">
        <v>83</v>
      </c>
      <c r="B59" s="19"/>
      <c r="C59" s="17"/>
      <c r="D59" s="17"/>
      <c r="E59" s="17"/>
      <c r="F59" s="17"/>
    </row>
    <row r="60" spans="1:6" x14ac:dyDescent="0.25">
      <c r="A60" s="20" t="s">
        <v>195</v>
      </c>
      <c r="B60" s="20"/>
      <c r="C60" s="28"/>
      <c r="D60" s="28"/>
      <c r="E60" s="28"/>
    </row>
    <row r="61" spans="1:6" ht="12.75" customHeight="1" x14ac:dyDescent="0.25">
      <c r="A61" s="20" t="s">
        <v>196</v>
      </c>
      <c r="B61" s="20"/>
      <c r="C61" s="22"/>
      <c r="D61" s="22"/>
      <c r="E61" s="22"/>
    </row>
    <row r="62" spans="1:6" x14ac:dyDescent="0.25">
      <c r="A62" s="17"/>
      <c r="B62" s="17"/>
      <c r="C62" s="17"/>
      <c r="D62" s="17"/>
      <c r="E62" s="17"/>
    </row>
    <row r="63" spans="1:6" x14ac:dyDescent="0.25"/>
    <row r="64" spans="1:6" x14ac:dyDescent="0.25"/>
    <row r="66" x14ac:dyDescent="0.25"/>
    <row r="67" x14ac:dyDescent="0.25"/>
    <row r="68" x14ac:dyDescent="0.25"/>
    <row r="69" x14ac:dyDescent="0.25"/>
    <row r="70" x14ac:dyDescent="0.25"/>
    <row r="71" x14ac:dyDescent="0.25"/>
    <row r="72" x14ac:dyDescent="0.25"/>
  </sheetData>
  <sheetProtection sheet="1" formatCells="0" insertRows="0" deleteRows="0"/>
  <mergeCells count="10">
    <mergeCell ref="D54:E5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5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51"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4"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B53 B11:B51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1CF8A-01DD-4513-8553-714A011AFF9E}">
  <sheetPr>
    <tabColor theme="3" tint="0.39997558519241921"/>
    <pageSetUpPr fitToPage="1"/>
  </sheetPr>
  <dimension ref="A1:G40"/>
  <sheetViews>
    <sheetView workbookViewId="0">
      <selection sqref="A1:F39"/>
    </sheetView>
  </sheetViews>
  <sheetFormatPr defaultRowHeight="13.2" x14ac:dyDescent="0.25"/>
  <cols>
    <col min="1" max="1" width="35.6640625" customWidth="1"/>
    <col min="2" max="2" width="54.44140625" customWidth="1"/>
    <col min="3" max="3" width="35.6640625" customWidth="1"/>
    <col min="4" max="4" width="25.44140625" customWidth="1"/>
    <col min="5" max="5" width="35.5546875" bestFit="1" customWidth="1"/>
    <col min="6" max="6" width="41.5546875" bestFit="1" customWidth="1"/>
  </cols>
  <sheetData>
    <row r="1" spans="1:7" ht="21" x14ac:dyDescent="0.25">
      <c r="A1" s="214" t="s">
        <v>197</v>
      </c>
      <c r="B1" s="214"/>
      <c r="C1" s="214"/>
      <c r="D1" s="214"/>
      <c r="E1" s="214"/>
      <c r="F1" s="214"/>
      <c r="G1" s="134"/>
    </row>
    <row r="2" spans="1:7" ht="15.6" x14ac:dyDescent="0.25">
      <c r="A2" s="135" t="s">
        <v>114</v>
      </c>
      <c r="B2" s="215" t="s">
        <v>198</v>
      </c>
      <c r="C2" s="215"/>
      <c r="D2" s="215"/>
      <c r="E2" s="215"/>
      <c r="F2" s="215"/>
      <c r="G2" s="134"/>
    </row>
    <row r="3" spans="1:7" ht="15.6" x14ac:dyDescent="0.25">
      <c r="A3" s="135" t="s">
        <v>199</v>
      </c>
      <c r="B3" s="215" t="s">
        <v>200</v>
      </c>
      <c r="C3" s="215"/>
      <c r="D3" s="215"/>
      <c r="E3" s="215"/>
      <c r="F3" s="215"/>
      <c r="G3" s="134"/>
    </row>
    <row r="4" spans="1:7" ht="15.6" x14ac:dyDescent="0.25">
      <c r="A4" s="135" t="s">
        <v>116</v>
      </c>
      <c r="B4" s="216">
        <v>44743</v>
      </c>
      <c r="C4" s="216"/>
      <c r="D4" s="216"/>
      <c r="E4" s="216"/>
      <c r="F4" s="216"/>
      <c r="G4" s="134"/>
    </row>
    <row r="5" spans="1:7" ht="15.6" x14ac:dyDescent="0.25">
      <c r="A5" s="135" t="s">
        <v>117</v>
      </c>
      <c r="B5" s="216">
        <v>45107</v>
      </c>
      <c r="C5" s="216"/>
      <c r="D5" s="216"/>
      <c r="E5" s="216"/>
      <c r="F5" s="216"/>
      <c r="G5" s="134"/>
    </row>
    <row r="6" spans="1:7" ht="15.6" x14ac:dyDescent="0.25">
      <c r="A6" s="135" t="s">
        <v>201</v>
      </c>
      <c r="B6" s="217" t="s">
        <v>84</v>
      </c>
      <c r="C6" s="217"/>
      <c r="D6" s="217"/>
      <c r="E6" s="217"/>
      <c r="F6" s="217"/>
      <c r="G6" s="134"/>
    </row>
    <row r="7" spans="1:7" ht="15.75" customHeight="1" x14ac:dyDescent="0.25">
      <c r="A7" s="135" t="s">
        <v>58</v>
      </c>
      <c r="B7" s="193" t="s">
        <v>87</v>
      </c>
      <c r="C7" s="193"/>
      <c r="D7" s="193"/>
      <c r="E7" s="193"/>
      <c r="F7" s="193"/>
      <c r="G7" s="134"/>
    </row>
    <row r="8" spans="1:7" ht="15.75" customHeight="1" x14ac:dyDescent="0.25">
      <c r="A8" s="219" t="s">
        <v>202</v>
      </c>
      <c r="B8" s="219"/>
      <c r="C8" s="219"/>
      <c r="D8" s="219"/>
      <c r="E8" s="219"/>
      <c r="F8" s="219"/>
      <c r="G8" s="134"/>
    </row>
    <row r="9" spans="1:7" ht="38.25" customHeight="1" x14ac:dyDescent="0.25">
      <c r="A9" s="220" t="s">
        <v>203</v>
      </c>
      <c r="B9" s="220"/>
      <c r="C9" s="220"/>
      <c r="D9" s="220"/>
      <c r="E9" s="220"/>
      <c r="F9" s="220"/>
      <c r="G9" s="211"/>
    </row>
    <row r="10" spans="1:7" ht="25.5" customHeight="1" x14ac:dyDescent="0.25">
      <c r="A10" s="221" t="s">
        <v>204</v>
      </c>
      <c r="B10" s="221"/>
      <c r="C10" s="221"/>
      <c r="D10" s="221"/>
      <c r="E10" s="221"/>
      <c r="F10" s="221"/>
      <c r="G10" s="211"/>
    </row>
    <row r="11" spans="1:7" x14ac:dyDescent="0.25">
      <c r="A11" s="212" t="s">
        <v>122</v>
      </c>
      <c r="B11" s="136" t="s">
        <v>205</v>
      </c>
      <c r="C11" s="136" t="s">
        <v>206</v>
      </c>
      <c r="D11" s="136" t="s">
        <v>207</v>
      </c>
      <c r="E11" s="136" t="s">
        <v>208</v>
      </c>
      <c r="F11" s="136" t="s">
        <v>209</v>
      </c>
      <c r="G11" s="211"/>
    </row>
    <row r="12" spans="1:7" ht="26.4" x14ac:dyDescent="0.25">
      <c r="A12" s="213"/>
      <c r="B12" s="137" t="s">
        <v>210</v>
      </c>
      <c r="C12" s="137" t="s">
        <v>211</v>
      </c>
      <c r="D12" s="137" t="s">
        <v>212</v>
      </c>
      <c r="E12" s="137" t="s">
        <v>213</v>
      </c>
      <c r="F12" s="137" t="s">
        <v>214</v>
      </c>
      <c r="G12" s="211"/>
    </row>
    <row r="13" spans="1:7" x14ac:dyDescent="0.25">
      <c r="A13" s="160">
        <v>45274</v>
      </c>
      <c r="B13" s="138" t="s">
        <v>215</v>
      </c>
      <c r="C13" s="139" t="s">
        <v>216</v>
      </c>
      <c r="D13" s="138" t="s">
        <v>217</v>
      </c>
      <c r="E13" s="161">
        <v>145</v>
      </c>
      <c r="F13" s="140" t="s">
        <v>218</v>
      </c>
      <c r="G13" s="134"/>
    </row>
    <row r="14" spans="1:7" x14ac:dyDescent="0.25">
      <c r="A14" s="160">
        <v>45279</v>
      </c>
      <c r="B14" s="141" t="s">
        <v>219</v>
      </c>
      <c r="C14" s="139" t="s">
        <v>216</v>
      </c>
      <c r="D14" s="141" t="s">
        <v>220</v>
      </c>
      <c r="E14" s="161">
        <v>500</v>
      </c>
      <c r="F14" s="142" t="s">
        <v>221</v>
      </c>
      <c r="G14" s="134"/>
    </row>
    <row r="15" spans="1:7" x14ac:dyDescent="0.25">
      <c r="A15" s="160"/>
      <c r="B15" s="141"/>
      <c r="C15" s="139"/>
      <c r="D15" s="141"/>
      <c r="E15" s="161"/>
      <c r="F15" s="142"/>
      <c r="G15" s="134"/>
    </row>
    <row r="16" spans="1:7" x14ac:dyDescent="0.25">
      <c r="A16" s="160"/>
      <c r="B16" s="141"/>
      <c r="C16" s="139"/>
      <c r="D16" s="141"/>
      <c r="E16" s="162"/>
      <c r="F16" s="142"/>
      <c r="G16" s="134"/>
    </row>
    <row r="17" spans="1:7" x14ac:dyDescent="0.25">
      <c r="A17" s="160"/>
      <c r="B17" s="141"/>
      <c r="C17" s="139"/>
      <c r="D17" s="141"/>
      <c r="E17" s="162"/>
      <c r="F17" s="142"/>
      <c r="G17" s="134"/>
    </row>
    <row r="18" spans="1:7" x14ac:dyDescent="0.25">
      <c r="A18" s="160"/>
      <c r="B18" s="141"/>
      <c r="C18" s="139"/>
      <c r="D18" s="141"/>
      <c r="E18" s="162"/>
      <c r="F18" s="142"/>
      <c r="G18" s="134"/>
    </row>
    <row r="19" spans="1:7" x14ac:dyDescent="0.25">
      <c r="A19" s="160"/>
      <c r="B19" s="141"/>
      <c r="C19" s="139"/>
      <c r="D19" s="141"/>
      <c r="E19" s="162"/>
      <c r="F19" s="142"/>
      <c r="G19" s="134"/>
    </row>
    <row r="20" spans="1:7" x14ac:dyDescent="0.25">
      <c r="A20" s="160"/>
      <c r="B20" s="141"/>
      <c r="C20" s="139"/>
      <c r="D20" s="141"/>
      <c r="E20" s="162"/>
      <c r="F20" s="142"/>
      <c r="G20" s="134"/>
    </row>
    <row r="21" spans="1:7" x14ac:dyDescent="0.25">
      <c r="A21" s="160"/>
      <c r="B21" s="141"/>
      <c r="C21" s="139"/>
      <c r="D21" s="141"/>
      <c r="E21" s="162"/>
      <c r="F21" s="142"/>
      <c r="G21" s="134"/>
    </row>
    <row r="22" spans="1:7" x14ac:dyDescent="0.25">
      <c r="A22" s="160"/>
      <c r="B22" s="138"/>
      <c r="C22" s="139"/>
      <c r="D22" s="138"/>
      <c r="E22" s="162"/>
      <c r="F22" s="142"/>
      <c r="G22" s="134"/>
    </row>
    <row r="23" spans="1:7" x14ac:dyDescent="0.25">
      <c r="A23" s="160"/>
      <c r="B23" s="138"/>
      <c r="C23" s="139"/>
      <c r="D23" s="138"/>
      <c r="E23" s="162"/>
      <c r="F23" s="142"/>
      <c r="G23" s="134"/>
    </row>
    <row r="24" spans="1:7" x14ac:dyDescent="0.25">
      <c r="A24" s="160"/>
      <c r="B24" s="138"/>
      <c r="C24" s="139"/>
      <c r="D24" s="138"/>
      <c r="E24" s="162"/>
      <c r="F24" s="142"/>
      <c r="G24" s="134"/>
    </row>
    <row r="25" spans="1:7" x14ac:dyDescent="0.25">
      <c r="A25" s="160"/>
      <c r="B25" s="138"/>
      <c r="C25" s="139"/>
      <c r="D25" s="138"/>
      <c r="E25" s="162"/>
      <c r="F25" s="142"/>
      <c r="G25" s="134"/>
    </row>
    <row r="26" spans="1:7" x14ac:dyDescent="0.25">
      <c r="A26" s="160"/>
      <c r="B26" s="138"/>
      <c r="C26" s="139"/>
      <c r="D26" s="138"/>
      <c r="E26" s="162"/>
      <c r="F26" s="142"/>
      <c r="G26" s="134"/>
    </row>
    <row r="27" spans="1:7" x14ac:dyDescent="0.25">
      <c r="A27" s="160"/>
      <c r="B27" s="138"/>
      <c r="C27" s="139"/>
      <c r="D27" s="138"/>
      <c r="E27" s="162"/>
      <c r="F27" s="142"/>
      <c r="G27" s="134"/>
    </row>
    <row r="28" spans="1:7" ht="13.8" x14ac:dyDescent="0.25">
      <c r="A28" s="143" t="s">
        <v>222</v>
      </c>
      <c r="B28" s="144" t="s">
        <v>223</v>
      </c>
      <c r="C28" s="145">
        <v>2</v>
      </c>
      <c r="D28" s="146"/>
      <c r="E28" s="218"/>
      <c r="F28" s="218"/>
      <c r="G28" s="134"/>
    </row>
    <row r="29" spans="1:7" ht="15.6" x14ac:dyDescent="0.3">
      <c r="A29" s="147"/>
      <c r="B29" s="148" t="s">
        <v>100</v>
      </c>
      <c r="C29" s="149">
        <v>2</v>
      </c>
      <c r="D29" s="150"/>
      <c r="E29" s="151"/>
      <c r="F29" s="152"/>
      <c r="G29" s="134"/>
    </row>
    <row r="30" spans="1:7" ht="15.6" x14ac:dyDescent="0.3">
      <c r="A30" s="147"/>
      <c r="B30" s="148" t="s">
        <v>101</v>
      </c>
      <c r="C30" s="149">
        <v>0</v>
      </c>
      <c r="D30" s="150"/>
      <c r="E30" s="151"/>
      <c r="F30" s="152"/>
      <c r="G30" s="134"/>
    </row>
    <row r="31" spans="1:7" x14ac:dyDescent="0.25">
      <c r="A31" s="153"/>
      <c r="B31" s="155"/>
      <c r="C31" s="153"/>
      <c r="D31" s="155"/>
      <c r="E31" s="155"/>
      <c r="F31" s="153"/>
      <c r="G31" s="134"/>
    </row>
    <row r="32" spans="1:7" x14ac:dyDescent="0.25">
      <c r="A32" s="155" t="s">
        <v>224</v>
      </c>
      <c r="B32" s="155"/>
      <c r="C32" s="155"/>
      <c r="D32" s="155"/>
      <c r="E32" s="155"/>
      <c r="F32" s="155"/>
      <c r="G32" s="134"/>
    </row>
    <row r="33" spans="1:7" x14ac:dyDescent="0.25">
      <c r="A33" s="156" t="s">
        <v>225</v>
      </c>
      <c r="B33" s="153"/>
      <c r="C33" s="153"/>
      <c r="D33" s="153"/>
      <c r="E33" s="153"/>
      <c r="F33" s="134"/>
      <c r="G33" s="134"/>
    </row>
    <row r="34" spans="1:7" x14ac:dyDescent="0.25">
      <c r="A34" s="156" t="s">
        <v>83</v>
      </c>
      <c r="B34" s="155"/>
      <c r="C34" s="153"/>
      <c r="D34" s="153"/>
      <c r="E34" s="153"/>
      <c r="F34" s="153"/>
      <c r="G34" s="134"/>
    </row>
    <row r="35" spans="1:7" x14ac:dyDescent="0.25">
      <c r="A35" s="156" t="s">
        <v>226</v>
      </c>
      <c r="B35" s="154"/>
      <c r="C35" s="154"/>
      <c r="D35" s="154"/>
      <c r="E35" s="154"/>
      <c r="F35" s="154"/>
      <c r="G35" s="134"/>
    </row>
    <row r="36" spans="1:7" x14ac:dyDescent="0.25">
      <c r="A36" s="156" t="s">
        <v>227</v>
      </c>
      <c r="B36" s="153"/>
      <c r="C36" s="153"/>
      <c r="D36" s="153"/>
      <c r="E36" s="153"/>
      <c r="F36" s="153"/>
      <c r="G36" s="134"/>
    </row>
    <row r="37" spans="1:7" x14ac:dyDescent="0.25">
      <c r="A37" s="156" t="s">
        <v>228</v>
      </c>
      <c r="B37" s="153"/>
      <c r="C37" s="153"/>
      <c r="D37" s="153"/>
      <c r="E37" s="153"/>
      <c r="F37" s="153"/>
      <c r="G37" s="134"/>
    </row>
    <row r="38" spans="1:7" x14ac:dyDescent="0.25">
      <c r="A38" s="156" t="s">
        <v>229</v>
      </c>
      <c r="B38" s="134"/>
      <c r="C38" s="153"/>
      <c r="D38" s="153"/>
      <c r="E38" s="153"/>
      <c r="F38" s="153"/>
      <c r="G38" s="134"/>
    </row>
    <row r="39" spans="1:7" x14ac:dyDescent="0.25">
      <c r="A39" s="156" t="s">
        <v>196</v>
      </c>
      <c r="B39" s="156"/>
      <c r="C39" s="157"/>
      <c r="D39" s="157"/>
      <c r="E39" s="157"/>
      <c r="F39" s="157"/>
      <c r="G39" s="134"/>
    </row>
    <row r="40" spans="1:7" x14ac:dyDescent="0.25">
      <c r="A40" s="134"/>
      <c r="B40" s="134"/>
      <c r="C40" s="134"/>
      <c r="D40" s="134"/>
      <c r="E40" s="134"/>
      <c r="F40" s="134"/>
      <c r="G40" s="134"/>
    </row>
  </sheetData>
  <mergeCells count="14">
    <mergeCell ref="E28:F28"/>
    <mergeCell ref="B7:F7"/>
    <mergeCell ref="A8:F8"/>
    <mergeCell ref="A9:F9"/>
    <mergeCell ref="A10:F10"/>
    <mergeCell ref="G9:G10"/>
    <mergeCell ref="A11:A12"/>
    <mergeCell ref="G11:G12"/>
    <mergeCell ref="A1:F1"/>
    <mergeCell ref="B2:F2"/>
    <mergeCell ref="B3:F3"/>
    <mergeCell ref="B4:F4"/>
    <mergeCell ref="B5:F5"/>
    <mergeCell ref="B6:F6"/>
  </mergeCell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758D92C2-B5A2-4360-B3EC-3D4642FFA81A}">
          <x14:formula1>
            <xm:f>'Summary and sign-off'!$A$29:$A$30</xm:f>
          </x14:formula1>
          <xm:sqref>B7:F7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sqref="A1:F35"/>
    </sheetView>
  </sheetViews>
  <sheetFormatPr defaultColWidth="0" defaultRowHeight="13.2" zeroHeight="1" x14ac:dyDescent="0.25"/>
  <cols>
    <col min="1" max="1" width="35.6640625" customWidth="1"/>
    <col min="2" max="2" width="46.88671875" customWidth="1"/>
    <col min="3" max="3" width="22.109375" customWidth="1"/>
    <col min="4" max="4" width="25.44140625" customWidth="1"/>
    <col min="5" max="6" width="35.6640625" customWidth="1"/>
    <col min="7" max="7" width="38" customWidth="1"/>
    <col min="8" max="10" width="9.109375" hidden="1" customWidth="1"/>
    <col min="11" max="15" width="0" hidden="1" customWidth="1"/>
  </cols>
  <sheetData>
    <row r="1" spans="1:6" ht="26.25" customHeight="1" x14ac:dyDescent="0.25">
      <c r="A1" s="200" t="s">
        <v>230</v>
      </c>
      <c r="B1" s="200"/>
      <c r="C1" s="200"/>
      <c r="D1" s="200"/>
      <c r="E1" s="200"/>
      <c r="F1" s="200"/>
    </row>
    <row r="2" spans="1:6" ht="21" customHeight="1" x14ac:dyDescent="0.25">
      <c r="A2" s="3" t="s">
        <v>114</v>
      </c>
      <c r="B2" s="198" t="str">
        <f>'Summary and sign-off'!B2:F2</f>
        <v xml:space="preserve">Broadcasting Commission </v>
      </c>
      <c r="C2" s="198"/>
      <c r="D2" s="198"/>
      <c r="E2" s="198"/>
      <c r="F2" s="198"/>
    </row>
    <row r="3" spans="1:6" ht="31.2" x14ac:dyDescent="0.25">
      <c r="A3" s="3" t="s">
        <v>115</v>
      </c>
      <c r="B3" s="198" t="str">
        <f>'Summary and sign-off'!B3:F3</f>
        <v xml:space="preserve">Cameron Harland </v>
      </c>
      <c r="C3" s="198"/>
      <c r="D3" s="198"/>
      <c r="E3" s="198"/>
      <c r="F3" s="198"/>
    </row>
    <row r="4" spans="1:6" ht="21" customHeight="1" x14ac:dyDescent="0.25">
      <c r="A4" s="3" t="s">
        <v>116</v>
      </c>
      <c r="B4" s="198">
        <f>'Summary and sign-off'!B4:F4</f>
        <v>45108</v>
      </c>
      <c r="C4" s="198"/>
      <c r="D4" s="198"/>
      <c r="E4" s="198"/>
      <c r="F4" s="198"/>
    </row>
    <row r="5" spans="1:6" ht="21" customHeight="1" x14ac:dyDescent="0.25">
      <c r="A5" s="3" t="s">
        <v>117</v>
      </c>
      <c r="B5" s="198">
        <f>'Summary and sign-off'!B5:F5</f>
        <v>45473</v>
      </c>
      <c r="C5" s="198"/>
      <c r="D5" s="198"/>
      <c r="E5" s="198"/>
      <c r="F5" s="198"/>
    </row>
    <row r="6" spans="1:6" ht="21" customHeight="1" x14ac:dyDescent="0.25">
      <c r="A6" s="3" t="s">
        <v>201</v>
      </c>
      <c r="B6" s="193" t="s">
        <v>84</v>
      </c>
      <c r="C6" s="193"/>
      <c r="D6" s="193"/>
      <c r="E6" s="193"/>
      <c r="F6" s="193"/>
    </row>
    <row r="7" spans="1:6" ht="21" customHeight="1" x14ac:dyDescent="0.25">
      <c r="A7" s="3" t="s">
        <v>58</v>
      </c>
      <c r="B7" s="193" t="s">
        <v>87</v>
      </c>
      <c r="C7" s="193"/>
      <c r="D7" s="193"/>
      <c r="E7" s="193"/>
      <c r="F7" s="193"/>
    </row>
    <row r="8" spans="1:6" ht="36" customHeight="1" x14ac:dyDescent="0.25">
      <c r="A8" s="203" t="s">
        <v>202</v>
      </c>
      <c r="B8" s="203"/>
      <c r="C8" s="203"/>
      <c r="D8" s="203"/>
      <c r="E8" s="203"/>
      <c r="F8" s="203"/>
    </row>
    <row r="9" spans="1:6" ht="36" customHeight="1" x14ac:dyDescent="0.25">
      <c r="A9" s="222" t="s">
        <v>231</v>
      </c>
      <c r="B9" s="223"/>
      <c r="C9" s="223"/>
      <c r="D9" s="223"/>
      <c r="E9" s="223"/>
      <c r="F9" s="223"/>
    </row>
    <row r="10" spans="1:6" ht="39" customHeight="1" x14ac:dyDescent="0.25">
      <c r="A10" s="24" t="s">
        <v>122</v>
      </c>
      <c r="B10" s="112" t="s">
        <v>232</v>
      </c>
      <c r="C10" s="112" t="s">
        <v>233</v>
      </c>
      <c r="D10" s="112" t="s">
        <v>234</v>
      </c>
      <c r="E10" s="112" t="s">
        <v>235</v>
      </c>
      <c r="F10" s="112" t="s">
        <v>236</v>
      </c>
    </row>
    <row r="11" spans="1:6" s="2" customFormat="1" x14ac:dyDescent="0.25">
      <c r="A11" s="132"/>
      <c r="B11" s="124"/>
      <c r="C11" s="125"/>
      <c r="D11" s="124"/>
      <c r="E11" s="126"/>
      <c r="F11" s="127"/>
    </row>
    <row r="12" spans="1:6" s="2" customFormat="1" x14ac:dyDescent="0.25">
      <c r="A12" s="132"/>
      <c r="B12" s="124"/>
      <c r="C12" s="125"/>
      <c r="D12" s="124"/>
      <c r="E12" s="126"/>
      <c r="F12" s="127"/>
    </row>
    <row r="13" spans="1:6" s="2" customFormat="1" x14ac:dyDescent="0.25">
      <c r="A13" s="158"/>
      <c r="B13" s="124"/>
      <c r="C13" s="125"/>
      <c r="D13" s="124"/>
      <c r="E13" s="126"/>
      <c r="F13" s="127"/>
    </row>
    <row r="14" spans="1:6" s="2" customFormat="1" x14ac:dyDescent="0.25">
      <c r="A14" s="158"/>
      <c r="B14" s="124"/>
      <c r="C14" s="125"/>
      <c r="D14" s="124"/>
      <c r="E14" s="126"/>
      <c r="F14" s="127"/>
    </row>
    <row r="15" spans="1:6" s="2" customFormat="1" x14ac:dyDescent="0.25">
      <c r="A15" s="117"/>
      <c r="B15" s="124"/>
      <c r="C15" s="125"/>
      <c r="D15" s="124"/>
      <c r="E15" s="126"/>
      <c r="F15" s="127"/>
    </row>
    <row r="16" spans="1:6" s="2" customFormat="1" x14ac:dyDescent="0.25">
      <c r="A16" s="117"/>
      <c r="B16" s="124"/>
      <c r="C16" s="125"/>
      <c r="D16" s="124"/>
      <c r="E16" s="126"/>
      <c r="F16" s="127"/>
    </row>
    <row r="17" spans="1:7" s="2" customFormat="1" x14ac:dyDescent="0.25">
      <c r="A17" s="117"/>
      <c r="B17" s="124"/>
      <c r="C17" s="125"/>
      <c r="D17" s="124"/>
      <c r="E17" s="126"/>
      <c r="F17" s="127"/>
    </row>
    <row r="18" spans="1:7" s="2" customFormat="1" x14ac:dyDescent="0.25">
      <c r="A18" s="117"/>
      <c r="B18" s="124"/>
      <c r="C18" s="125"/>
      <c r="D18" s="124"/>
      <c r="E18" s="126"/>
      <c r="F18" s="127"/>
    </row>
    <row r="19" spans="1:7" s="2" customFormat="1" x14ac:dyDescent="0.25">
      <c r="A19" s="117"/>
      <c r="B19" s="124"/>
      <c r="C19" s="125"/>
      <c r="D19" s="124"/>
      <c r="E19" s="126"/>
      <c r="F19" s="127"/>
    </row>
    <row r="20" spans="1:7" s="2" customFormat="1" x14ac:dyDescent="0.25">
      <c r="A20" s="117"/>
      <c r="B20" s="124"/>
      <c r="C20" s="125"/>
      <c r="D20" s="124"/>
      <c r="E20" s="126"/>
      <c r="F20" s="127"/>
    </row>
    <row r="21" spans="1:7" s="2" customFormat="1" x14ac:dyDescent="0.25">
      <c r="A21" s="117"/>
      <c r="B21" s="124"/>
      <c r="C21" s="125"/>
      <c r="D21" s="124"/>
      <c r="E21" s="126"/>
      <c r="F21" s="127"/>
    </row>
    <row r="22" spans="1:7" s="2" customFormat="1" x14ac:dyDescent="0.25">
      <c r="A22" s="117"/>
      <c r="B22" s="124"/>
      <c r="C22" s="125"/>
      <c r="D22" s="124"/>
      <c r="E22" s="126"/>
      <c r="F22" s="127"/>
    </row>
    <row r="23" spans="1:7" s="2" customFormat="1" hidden="1" x14ac:dyDescent="0.25">
      <c r="A23" s="94"/>
      <c r="B23" s="99"/>
      <c r="C23" s="101"/>
      <c r="D23" s="99"/>
      <c r="E23" s="102"/>
      <c r="F23" s="100"/>
    </row>
    <row r="24" spans="1:7" ht="34.5" customHeight="1" x14ac:dyDescent="0.25">
      <c r="A24" s="113" t="s">
        <v>222</v>
      </c>
      <c r="B24" s="114" t="s">
        <v>223</v>
      </c>
      <c r="C24" s="115">
        <f>C25+C26</f>
        <v>0</v>
      </c>
      <c r="D24" s="116" t="str">
        <f>IF(SUBTOTAL(3,C11:C23)=SUBTOTAL(103,C11:C23),'Summary and sign-off'!$A$48,'Summary and sign-off'!$A$49)</f>
        <v>Check - there are no hidden rows with data</v>
      </c>
      <c r="E24" s="199" t="str">
        <f>IF('Summary and sign-off'!F60='Summary and sign-off'!F54,'Summary and sign-off'!A52,'Summary and sign-off'!A50)</f>
        <v>Check - each entry provides sufficient information</v>
      </c>
      <c r="F24" s="199"/>
      <c r="G24" s="2"/>
    </row>
    <row r="25" spans="1:7" ht="25.5" customHeight="1" x14ac:dyDescent="0.3">
      <c r="A25" s="54"/>
      <c r="B25" s="55" t="s">
        <v>100</v>
      </c>
      <c r="C25" s="56">
        <f>COUNTIF(C11:C23,'Summary and sign-off'!A45)</f>
        <v>0</v>
      </c>
      <c r="D25" s="14"/>
      <c r="E25" s="15"/>
      <c r="F25" s="16"/>
    </row>
    <row r="26" spans="1:7" ht="25.5" customHeight="1" x14ac:dyDescent="0.3">
      <c r="A26" s="54"/>
      <c r="B26" s="55" t="s">
        <v>101</v>
      </c>
      <c r="C26" s="56">
        <f>COUNTIF(C11:C23,'Summary and sign-off'!A46)</f>
        <v>0</v>
      </c>
      <c r="D26" s="14"/>
      <c r="E26" s="15"/>
      <c r="F26" s="16"/>
    </row>
    <row r="27" spans="1:7" x14ac:dyDescent="0.25">
      <c r="A27" s="17"/>
      <c r="B27" s="18"/>
      <c r="C27" s="17"/>
      <c r="D27" s="19"/>
      <c r="E27" s="19"/>
      <c r="F27" s="17"/>
    </row>
    <row r="28" spans="1:7" x14ac:dyDescent="0.25">
      <c r="A28" s="18" t="s">
        <v>224</v>
      </c>
      <c r="B28" s="18"/>
      <c r="C28" s="18"/>
      <c r="D28" s="18"/>
      <c r="E28" s="18"/>
      <c r="F28" s="18"/>
    </row>
    <row r="29" spans="1:7" ht="12.6" customHeight="1" x14ac:dyDescent="0.25">
      <c r="A29" s="20" t="s">
        <v>171</v>
      </c>
      <c r="B29" s="17"/>
      <c r="C29" s="17"/>
      <c r="D29" s="17"/>
      <c r="E29" s="17"/>
    </row>
    <row r="30" spans="1:7" x14ac:dyDescent="0.25">
      <c r="A30" s="20" t="s">
        <v>83</v>
      </c>
      <c r="B30" s="19"/>
      <c r="C30" s="17"/>
      <c r="D30" s="17"/>
      <c r="E30" s="17"/>
      <c r="F30" s="17"/>
    </row>
    <row r="31" spans="1:7" x14ac:dyDescent="0.25">
      <c r="A31" s="20" t="s">
        <v>226</v>
      </c>
      <c r="B31" s="21"/>
      <c r="C31" s="21"/>
      <c r="D31" s="21"/>
      <c r="E31" s="21"/>
      <c r="F31" s="21"/>
    </row>
    <row r="32" spans="1:7" ht="12.75" customHeight="1" x14ac:dyDescent="0.25">
      <c r="A32" s="20" t="s">
        <v>227</v>
      </c>
      <c r="B32" s="17"/>
      <c r="C32" s="17"/>
      <c r="D32" s="17"/>
      <c r="E32" s="17"/>
      <c r="F32" s="17"/>
    </row>
    <row r="33" spans="1:6" ht="12.9" customHeight="1" x14ac:dyDescent="0.25">
      <c r="A33" s="20" t="s">
        <v>228</v>
      </c>
      <c r="B33" s="17"/>
      <c r="C33" s="17"/>
      <c r="D33" s="17"/>
      <c r="E33" s="17"/>
      <c r="F33" s="17"/>
    </row>
    <row r="34" spans="1:6" x14ac:dyDescent="0.25">
      <c r="A34" s="20" t="s">
        <v>229</v>
      </c>
      <c r="C34" s="17"/>
      <c r="D34" s="17"/>
      <c r="E34" s="17"/>
      <c r="F34" s="17"/>
    </row>
    <row r="35" spans="1:6" ht="12.75" customHeight="1" x14ac:dyDescent="0.25">
      <c r="A35" s="20" t="s">
        <v>196</v>
      </c>
      <c r="B35" s="20"/>
      <c r="C35" s="22"/>
      <c r="D35" s="22"/>
      <c r="E35" s="22"/>
      <c r="F35" s="22"/>
    </row>
    <row r="36" spans="1:6" ht="12.75" customHeight="1" x14ac:dyDescent="0.25">
      <c r="A36" s="20"/>
      <c r="B36" s="20"/>
      <c r="C36" s="22"/>
      <c r="D36" s="22"/>
      <c r="E36" s="22"/>
      <c r="F36" s="22"/>
    </row>
    <row r="37" spans="1:6" ht="12.75" hidden="1" customHeight="1" x14ac:dyDescent="0.25">
      <c r="A37" s="20"/>
      <c r="B37" s="20"/>
      <c r="C37" s="22"/>
      <c r="D37" s="22"/>
      <c r="E37" s="22"/>
      <c r="F37" s="22"/>
    </row>
    <row r="40" spans="1:6" hidden="1" x14ac:dyDescent="0.25">
      <c r="A40" s="18"/>
      <c r="B40" s="18"/>
      <c r="C40" s="18"/>
      <c r="D40" s="18"/>
      <c r="E40" s="18"/>
      <c r="F40" s="18"/>
    </row>
    <row r="41" spans="1:6" hidden="1" x14ac:dyDescent="0.25">
      <c r="A41" s="18"/>
      <c r="B41" s="18"/>
      <c r="C41" s="18"/>
      <c r="D41" s="18"/>
      <c r="E41" s="18"/>
      <c r="F41" s="18"/>
    </row>
    <row r="42" spans="1:6" hidden="1" x14ac:dyDescent="0.25">
      <c r="A42" s="18"/>
      <c r="B42" s="18"/>
      <c r="C42" s="18"/>
      <c r="D42" s="18"/>
      <c r="E42" s="18"/>
      <c r="F42" s="18"/>
    </row>
    <row r="43" spans="1:6" hidden="1" x14ac:dyDescent="0.25">
      <c r="A43" s="18"/>
      <c r="B43" s="18"/>
      <c r="C43" s="18"/>
      <c r="D43" s="18"/>
      <c r="E43" s="18"/>
      <c r="F43" s="18"/>
    </row>
    <row r="44" spans="1:6" hidden="1" x14ac:dyDescent="0.25">
      <c r="A44" s="18"/>
      <c r="B44" s="18"/>
      <c r="C44" s="18"/>
      <c r="D44" s="18"/>
      <c r="E44" s="18"/>
      <c r="F44" s="18"/>
    </row>
    <row r="45" spans="1:6" x14ac:dyDescent="0.25"/>
  </sheetData>
  <sheetProtection sheet="1" formatCells="0" insertRows="0" deleteRows="0"/>
  <dataConsolidate/>
  <mergeCells count="10">
    <mergeCell ref="E24:F2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A13 A14 A15 A16 A17 A18 A19 A20 A21 A2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C11:C23</xm:sqref>
        </x14:dataValidation>
        <x14:dataValidation type="list" errorStyle="information" operator="greaterThan" allowBlank="1" showInputMessage="1" prompt="Provide specific $ value if possible" xr:uid="{00000000-0002-0000-0500-000003000000}">
          <x14:formula1>
            <xm:f>'Summary and sign-off'!$A$39:$A$44</xm:f>
          </x14:formula1>
          <xm:sqref>E11:E23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abSelected="1" zoomScaleNormal="100" workbookViewId="0">
      <selection sqref="A1:E31"/>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6.88671875" customWidth="1"/>
    <col min="7" max="10" width="9.109375" hidden="1" customWidth="1"/>
    <col min="11" max="13" width="0" hidden="1" customWidth="1"/>
    <col min="14" max="16384" width="9.109375" hidden="1"/>
  </cols>
  <sheetData>
    <row r="1" spans="1:6" ht="26.25" customHeight="1" x14ac:dyDescent="0.25">
      <c r="A1" s="200" t="s">
        <v>113</v>
      </c>
      <c r="B1" s="200"/>
      <c r="C1" s="200"/>
      <c r="D1" s="200"/>
      <c r="E1" s="200"/>
    </row>
    <row r="2" spans="1:6" ht="21" customHeight="1" x14ac:dyDescent="0.25">
      <c r="A2" s="3" t="s">
        <v>114</v>
      </c>
      <c r="B2" s="198" t="str">
        <f>'Summary and sign-off'!B2:F2</f>
        <v xml:space="preserve">Broadcasting Commission </v>
      </c>
      <c r="C2" s="198"/>
      <c r="D2" s="198"/>
      <c r="E2" s="198"/>
    </row>
    <row r="3" spans="1:6" ht="31.2" x14ac:dyDescent="0.25">
      <c r="A3" s="3" t="s">
        <v>237</v>
      </c>
      <c r="B3" s="198" t="str">
        <f>'Summary and sign-off'!B3:F3</f>
        <v xml:space="preserve">Cameron Harland </v>
      </c>
      <c r="C3" s="198"/>
      <c r="D3" s="198"/>
      <c r="E3" s="198"/>
    </row>
    <row r="4" spans="1:6" ht="21" customHeight="1" x14ac:dyDescent="0.25">
      <c r="A4" s="3" t="s">
        <v>116</v>
      </c>
      <c r="B4" s="198">
        <f>'Summary and sign-off'!B4:F4</f>
        <v>45108</v>
      </c>
      <c r="C4" s="198"/>
      <c r="D4" s="198"/>
      <c r="E4" s="198"/>
    </row>
    <row r="5" spans="1:6" ht="21" customHeight="1" x14ac:dyDescent="0.25">
      <c r="A5" s="3" t="s">
        <v>117</v>
      </c>
      <c r="B5" s="198">
        <f>'Summary and sign-off'!B5:F5</f>
        <v>45473</v>
      </c>
      <c r="C5" s="198"/>
      <c r="D5" s="198"/>
      <c r="E5" s="198"/>
    </row>
    <row r="6" spans="1:6" ht="21" customHeight="1" x14ac:dyDescent="0.25">
      <c r="A6" s="3" t="s">
        <v>118</v>
      </c>
      <c r="B6" s="193" t="s">
        <v>84</v>
      </c>
      <c r="C6" s="193"/>
      <c r="D6" s="193"/>
      <c r="E6" s="193"/>
      <c r="F6" s="23"/>
    </row>
    <row r="7" spans="1:6" ht="21" customHeight="1" x14ac:dyDescent="0.25">
      <c r="A7" s="3" t="s">
        <v>58</v>
      </c>
      <c r="B7" s="193" t="s">
        <v>87</v>
      </c>
      <c r="C7" s="193"/>
      <c r="D7" s="193"/>
      <c r="E7" s="193"/>
      <c r="F7" s="23"/>
    </row>
    <row r="8" spans="1:6" ht="35.25" customHeight="1" x14ac:dyDescent="0.25">
      <c r="A8" s="203" t="s">
        <v>238</v>
      </c>
      <c r="B8" s="203"/>
      <c r="C8" s="210"/>
      <c r="D8" s="210"/>
      <c r="E8" s="210"/>
    </row>
    <row r="9" spans="1:6" ht="35.25" customHeight="1" x14ac:dyDescent="0.25">
      <c r="A9" s="222" t="s">
        <v>239</v>
      </c>
      <c r="B9" s="223"/>
      <c r="C9" s="223"/>
      <c r="D9" s="223"/>
      <c r="E9" s="223"/>
    </row>
    <row r="10" spans="1:6" ht="27" customHeight="1" x14ac:dyDescent="0.25">
      <c r="A10" s="24" t="s">
        <v>122</v>
      </c>
      <c r="B10" s="24" t="s">
        <v>65</v>
      </c>
      <c r="C10" s="24" t="s">
        <v>240</v>
      </c>
      <c r="D10" s="24" t="s">
        <v>241</v>
      </c>
      <c r="E10" s="24" t="s">
        <v>126</v>
      </c>
      <c r="F10" s="20"/>
    </row>
    <row r="11" spans="1:6" s="2" customFormat="1" hidden="1" x14ac:dyDescent="0.25">
      <c r="A11" s="98"/>
      <c r="B11" s="95"/>
      <c r="C11" s="99"/>
      <c r="D11" s="99"/>
      <c r="E11" s="100"/>
    </row>
    <row r="12" spans="1:6" s="2" customFormat="1" x14ac:dyDescent="0.25">
      <c r="A12" s="117"/>
      <c r="B12" s="118"/>
      <c r="C12" s="122"/>
      <c r="D12" s="122"/>
      <c r="E12" s="123"/>
    </row>
    <row r="13" spans="1:6" s="2" customFormat="1" x14ac:dyDescent="0.25">
      <c r="A13" s="117"/>
      <c r="B13" s="118"/>
      <c r="C13" s="122"/>
      <c r="D13" s="122"/>
      <c r="E13" s="123"/>
    </row>
    <row r="14" spans="1:6" s="2" customFormat="1" x14ac:dyDescent="0.25">
      <c r="A14" s="117"/>
      <c r="B14" s="118"/>
      <c r="C14" s="122"/>
      <c r="D14" s="122"/>
      <c r="E14" s="123"/>
    </row>
    <row r="15" spans="1:6" s="2" customFormat="1" x14ac:dyDescent="0.25">
      <c r="A15" s="117"/>
      <c r="B15" s="118"/>
      <c r="C15" s="122"/>
      <c r="D15" s="122"/>
      <c r="E15" s="123"/>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idden="1" x14ac:dyDescent="0.25">
      <c r="A24" s="98"/>
      <c r="B24" s="95"/>
      <c r="C24" s="99"/>
      <c r="D24" s="99"/>
      <c r="E24" s="100"/>
    </row>
    <row r="25" spans="1:6" ht="34.5" customHeight="1" x14ac:dyDescent="0.25">
      <c r="A25" s="53" t="s">
        <v>242</v>
      </c>
      <c r="B25" s="62">
        <f>SUM(B11:B24)</f>
        <v>0</v>
      </c>
      <c r="C25" s="70" t="str">
        <f>IF(SUBTOTAL(3,B11:B24)=SUBTOTAL(103,B11:B24),'Summary and sign-off'!$A$48,'Summary and sign-off'!$A$49)</f>
        <v>Check - there are no hidden rows with data</v>
      </c>
      <c r="D25" s="199" t="str">
        <f>IF('Summary and sign-off'!F59='Summary and sign-off'!F54,'Summary and sign-off'!A51,'Summary and sign-off'!A50)</f>
        <v>Check - each entry provides sufficient information</v>
      </c>
      <c r="E25" s="199"/>
    </row>
    <row r="26" spans="1:6" ht="14.1" customHeight="1" x14ac:dyDescent="0.25">
      <c r="B26" s="17"/>
      <c r="C26" s="17"/>
      <c r="D26" s="17"/>
      <c r="E26" s="17"/>
    </row>
    <row r="27" spans="1:6" x14ac:dyDescent="0.25">
      <c r="A27" s="18" t="s">
        <v>224</v>
      </c>
      <c r="B27" s="17"/>
      <c r="C27" s="17"/>
      <c r="D27" s="17"/>
      <c r="E27" s="17"/>
    </row>
    <row r="28" spans="1:6" ht="12.6" customHeight="1" x14ac:dyDescent="0.25">
      <c r="A28" s="20" t="s">
        <v>171</v>
      </c>
      <c r="B28" s="17"/>
      <c r="C28" s="17"/>
      <c r="D28" s="17"/>
      <c r="E28" s="17"/>
    </row>
    <row r="29" spans="1:6" x14ac:dyDescent="0.25">
      <c r="A29" s="20" t="s">
        <v>83</v>
      </c>
      <c r="B29" s="19"/>
      <c r="C29" s="17"/>
      <c r="D29" s="17"/>
      <c r="E29" s="17"/>
      <c r="F29" s="17"/>
    </row>
    <row r="30" spans="1:6" x14ac:dyDescent="0.25">
      <c r="A30" s="20" t="s">
        <v>195</v>
      </c>
      <c r="C30" s="17"/>
      <c r="D30" s="17"/>
      <c r="E30" s="17"/>
      <c r="F30" s="17"/>
    </row>
    <row r="31" spans="1:6" ht="12.75" customHeight="1" x14ac:dyDescent="0.25">
      <c r="A31" s="20" t="s">
        <v>196</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8"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53db4253-e2ad-4622-8bd2-3fbe2d133299" xsi:nil="true"/>
    <SharedWithUsers xmlns="2a6b254d-e3b0-4f34-9751-3554385f9da6">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3E760B963485499B945D24CF44E167" ma:contentTypeVersion="9" ma:contentTypeDescription="Create a new document." ma:contentTypeScope="" ma:versionID="ac9dc55c05f9fffadbc676c4a55ebcfe">
  <xsd:schema xmlns:xsd="http://www.w3.org/2001/XMLSchema" xmlns:xs="http://www.w3.org/2001/XMLSchema" xmlns:p="http://schemas.microsoft.com/office/2006/metadata/properties" xmlns:ns2="53db4253-e2ad-4622-8bd2-3fbe2d133299" xmlns:ns3="2a6b254d-e3b0-4f34-9751-3554385f9da6" targetNamespace="http://schemas.microsoft.com/office/2006/metadata/properties" ma:root="true" ma:fieldsID="f9fec0999aecf1e9fbad323da73b7e12" ns2:_="" ns3:_="">
    <xsd:import namespace="53db4253-e2ad-4622-8bd2-3fbe2d133299"/>
    <xsd:import namespace="2a6b254d-e3b0-4f34-9751-3554385f9da6"/>
    <xsd:element name="properties">
      <xsd:complexType>
        <xsd:sequence>
          <xsd:element name="documentManagement">
            <xsd:complexType>
              <xsd:all>
                <xsd:element ref="ns2:DocumentType"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db4253-e2ad-4622-8bd2-3fbe2d133299"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Correspondence"/>
          <xsd:enumeration value="Planning"/>
          <xsd:enumeration value="Report"/>
          <xsd:enumeration value="Working"/>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6b254d-e3b0-4f34-9751-3554385f9da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53db4253-e2ad-4622-8bd2-3fbe2d133299"/>
    <ds:schemaRef ds:uri="2a6b254d-e3b0-4f34-9751-3554385f9da6"/>
  </ds:schemaRefs>
</ds:datastoreItem>
</file>

<file path=customXml/itemProps3.xml><?xml version="1.0" encoding="utf-8"?>
<ds:datastoreItem xmlns:ds="http://schemas.openxmlformats.org/officeDocument/2006/customXml" ds:itemID="{08B3F625-801F-4D22-AD7B-FB7F34A843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db4253-e2ad-4622-8bd2-3fbe2d133299"/>
    <ds:schemaRef ds:uri="2a6b254d-e3b0-4f34-9751-3554385f9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Guidance for agencies</vt:lpstr>
      <vt:lpstr>Summary and sign-off</vt:lpstr>
      <vt:lpstr>Travel</vt:lpstr>
      <vt:lpstr>Hospitality</vt:lpstr>
      <vt:lpstr>NZ On Air Staff Gift register</vt:lpstr>
      <vt:lpstr>Gifts and benefits</vt:lpstr>
      <vt:lpstr>All other expenses</vt:lpstr>
      <vt:lpstr>'All other expenses'!Print_Area</vt:lpstr>
      <vt:lpstr>'Gifts and benefits'!Print_Area</vt:lpstr>
      <vt:lpstr>'Guidance for agencies'!Print_Area</vt:lpstr>
      <vt:lpstr>Hospitality!Print_Area</vt:lpstr>
      <vt:lpstr>'NZ On Air Staff Gift register'!Print_Area</vt:lpstr>
      <vt:lpstr>'Summary and sign-off'!Print_Area</vt:lpstr>
      <vt:lpstr>Travel!Print_Area</vt:lpstr>
      <vt:lpstr>Hospitality!Print_Titles</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Nina Lesperance</cp:lastModifiedBy>
  <cp:revision/>
  <cp:lastPrinted>2024-07-31T21:27:00Z</cp:lastPrinted>
  <dcterms:created xsi:type="dcterms:W3CDTF">2010-10-17T20:59:02Z</dcterms:created>
  <dcterms:modified xsi:type="dcterms:W3CDTF">2024-07-31T21:27:16Z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0x010100F63E760B963485499B945D24CF44E167</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DocumentSetDescription">
    <vt:lpwstr/>
  </property>
  <property fmtid="{D5CDD505-2E9C-101B-9397-08002B2CF9AE}" pid="12" name="xd_ProgID">
    <vt:lpwstr/>
  </property>
  <property fmtid="{D5CDD505-2E9C-101B-9397-08002B2CF9AE}" pid="13" name="Quarter">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y fmtid="{D5CDD505-2E9C-101B-9397-08002B2CF9AE}" pid="19" name="TaxCatchAll">
    <vt:lpwstr/>
  </property>
  <property fmtid="{D5CDD505-2E9C-101B-9397-08002B2CF9AE}" pid="20" name="Report Type">
    <vt:lpwstr/>
  </property>
  <property fmtid="{D5CDD505-2E9C-101B-9397-08002B2CF9AE}" pid="21" name="i1bc33fe78924be79a045e36f0ae53b7">
    <vt:lpwstr/>
  </property>
  <property fmtid="{D5CDD505-2E9C-101B-9397-08002B2CF9AE}" pid="22" name="Financial Year">
    <vt:lpwstr/>
  </property>
</Properties>
</file>